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Ewshot New docs\"/>
    </mc:Choice>
  </mc:AlternateContent>
  <xr:revisionPtr revIDLastSave="0" documentId="13_ncr:1_{886E9EE3-4B3F-41B5-A4D2-49C38D0BF5A3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0" l="1"/>
  <c r="D27" i="10"/>
  <c r="D19" i="10"/>
  <c r="D18" i="10"/>
  <c r="D17" i="10"/>
  <c r="D25" i="10"/>
  <c r="D24" i="10"/>
  <c r="D20" i="10"/>
  <c r="D16" i="10"/>
  <c r="D15" i="10"/>
  <c r="D14" i="10"/>
  <c r="D23" i="10"/>
  <c r="D22" i="10"/>
  <c r="D21" i="10"/>
  <c r="D15" i="7" l="1"/>
  <c r="C13" i="13"/>
  <c r="D13" i="13"/>
  <c r="J13" i="13" s="1"/>
  <c r="F27" i="14" l="1"/>
  <c r="F24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8" i="14" l="1"/>
  <c r="J17" i="13"/>
  <c r="J16" i="13"/>
  <c r="J12" i="13"/>
  <c r="J9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30" i="10"/>
  <c r="B30" i="10"/>
  <c r="D28" i="10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30" i="10" l="1"/>
  <c r="E7" i="10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<sst xmlns="http://schemas.openxmlformats.org/spreadsheetml/2006/main" count="159" uniqueCount="90">
  <si>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</si>
  <si>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</si>
  <si>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</si>
  <si>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</si>
  <si>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</si>
  <si>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</si>
  <si>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</si>
  <si>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</si>
  <si>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</si>
  <si>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</si>
  <si>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</si>
  <si>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</si>
  <si>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</si>
  <si>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</si>
  <si>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</si>
  <si>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</si>
  <si>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</si>
  <si>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</si>
  <si>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</si>
  <si>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</si>
  <si>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</si>
  <si>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</si>
  <si>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</si>
  <si>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</si>
  <si>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</si>
  <si>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</si>
  <si>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</si>
  <si>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</si>
  <si>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</si>
  <si>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</si>
  <si>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</si>
  <si>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</si>
  <si>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</si>
  <si>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</si>
  <si>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</si>
  <si>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</si>
  <si>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</si>
  <si>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</si>
  <si>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</si>
  <si>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</si>
  <si>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</si>
  <si>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</si>
  <si>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</si>
  <si>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</si>
  <si>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</si>
  <si>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</si>
  <si>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</si>
  <si>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</si>
  <si>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</si>
  <si>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</si>
  <si>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</si>
  <si>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</si>
  <si>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</si>
  <si>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</si>
  <si>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General reserve</t>
  </si>
  <si>
    <t>Total reserves (must agree to Box 7)</t>
  </si>
  <si>
    <t>Bal c/f checker</t>
  </si>
  <si>
    <t>Bank Interest</t>
  </si>
  <si>
    <t xml:space="preserve">Grant from District Council for Jubilee Event </t>
  </si>
  <si>
    <t>VAT reclaim</t>
  </si>
  <si>
    <t>Grant from County Council for Highways Scheme</t>
  </si>
  <si>
    <t>VAT</t>
  </si>
  <si>
    <t xml:space="preserve">Car Park/ Recreation Ground Maintenance </t>
  </si>
  <si>
    <t xml:space="preserve">Bin Emptying (increase cost and increase in number of bins being emptied) </t>
  </si>
  <si>
    <t xml:space="preserve">Tree Survey (carried out every 3 years) </t>
  </si>
  <si>
    <t>Administration costs</t>
  </si>
  <si>
    <t>Hall hire for meetings</t>
  </si>
  <si>
    <t>Contested Election Costs - 2021/2022 there were 2 contested elections</t>
  </si>
  <si>
    <t>Grounds maintenance - Broomhill</t>
  </si>
  <si>
    <t>S106 Money for Recreation Use</t>
  </si>
  <si>
    <t>IT Provision</t>
  </si>
  <si>
    <t>Noticeboard Maintenance</t>
  </si>
  <si>
    <t>New Planting</t>
  </si>
  <si>
    <t>Christmas Trees</t>
  </si>
  <si>
    <t>Car Park Works</t>
  </si>
  <si>
    <t>Highways Project</t>
  </si>
  <si>
    <t>Ground maintenance - Recreation Ground</t>
  </si>
  <si>
    <t>NDP</t>
  </si>
  <si>
    <t>Tennis Court Refurbishment</t>
  </si>
  <si>
    <t>Play Area Refurbishment</t>
  </si>
  <si>
    <t>Elections</t>
  </si>
  <si>
    <t>Audit Fees</t>
  </si>
  <si>
    <t>Insurance - changed provider</t>
  </si>
  <si>
    <t>Grant - Jubilee events</t>
  </si>
  <si>
    <t>Grant - xmas lunch for older people in the village</t>
  </si>
  <si>
    <t>Grant - Village Hall repairs and maintenance</t>
  </si>
  <si>
    <t>Grant - Local group to arrange outings for older people in the village</t>
  </si>
  <si>
    <t xml:space="preserve">Training </t>
  </si>
  <si>
    <t>Play Area Maintenance - 2021/22 resurfacing project undertaken</t>
  </si>
  <si>
    <t>Highways Maintenance Project - 2021/22 project to improve sightlines at a junction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</si>
</sst>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7" fillId="0" borderId="2" xfId="0" applyFont="1" applyBorder="1"/>
    <xf numFmtId="0" fontId="0" fillId="0" borderId="3" xfId="0" applyBorder="1"/>
    <xf numFmtId="0" fontId="20" fillId="0" borderId="1" xfId="0" applyFont="1" applyBorder="1"/>
    <xf numFmtId="0" fontId="0" fillId="6" borderId="0" xfId="0" applyFill="1"/>
    <xf numFmtId="41" fontId="0" fillId="6" borderId="0" xfId="0" applyNumberFormat="1" applyFill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B4" workbookViewId="0">
      <selection activeCell="E12" sqref="E12"/>
    </sheetView>
  </sheetViews>
  <sheetFormatPr defaultRowHeight="14.4" x14ac:dyDescent="0.3"/>
  <cols>
    <col min="1" max="1" width="4.109375" customWidth="1"/>
    <col min="2" max="2" width="28.6640625" style="23" customWidth="1"/>
    <col min="3" max="6" width="16.5546875" customWidth="1"/>
    <col min="7" max="8" width="16.5546875" hidden="1" customWidth="1"/>
    <col min="9" max="9" width="77.109375" style="25" customWidth="1"/>
    <col min="10" max="10" width="23.109375" bestFit="1" customWidth="1"/>
  </cols>
  <sheetData>
    <row r="1" spans="2:10" ht="17.25" customHeight="1" x14ac:dyDescent="0.3">
      <c r="B1" s="27" t="s">
        <v>44</v>
      </c>
    </row>
    <row r="3" spans="2:10" ht="15" customHeight="1" x14ac:dyDescent="0.3">
      <c r="B3" s="80" t="s">
        <v>40</v>
      </c>
      <c r="C3" s="81"/>
      <c r="D3" s="81"/>
      <c r="E3" s="81"/>
      <c r="F3" s="81"/>
      <c r="G3" s="81"/>
      <c r="H3" s="81"/>
      <c r="I3" s="81"/>
    </row>
    <row r="4" spans="2:10" ht="15" customHeight="1" thickBot="1" x14ac:dyDescent="0.35"/>
    <row r="5" spans="2:10" ht="15" customHeight="1" x14ac:dyDescent="0.3">
      <c r="B5" s="28"/>
      <c r="C5" s="79" t="s">
        <v>17</v>
      </c>
      <c r="D5" s="79"/>
      <c r="E5" s="48"/>
      <c r="F5" s="48"/>
      <c r="G5" s="48"/>
      <c r="H5" s="48"/>
      <c r="I5" s="38" t="s">
        <v>18</v>
      </c>
      <c r="J5" s="43" t="s">
        <v>45</v>
      </c>
    </row>
    <row r="6" spans="2:10" ht="28.8" x14ac:dyDescent="0.3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8.8" x14ac:dyDescent="0.3">
      <c r="B7" s="31" t="s">
        <v>19</v>
      </c>
      <c r="C7" s="70">
        <v>63295</v>
      </c>
      <c r="D7" s="70">
        <v>61200</v>
      </c>
      <c r="E7" s="57"/>
      <c r="F7" s="57"/>
      <c r="G7" s="51"/>
      <c r="H7" s="51"/>
      <c r="I7" s="40" t="s">
        <v>38</v>
      </c>
      <c r="J7" s="45"/>
    </row>
    <row r="8" spans="2:10" s="22" customFormat="1" ht="28.8" x14ac:dyDescent="0.3">
      <c r="B8" s="31" t="s">
        <v>20</v>
      </c>
      <c r="C8" s="70">
        <v>29746</v>
      </c>
      <c r="D8" s="70">
        <v>32726</v>
      </c>
      <c r="E8" s="51">
        <f>D8-C8</f>
        <v>2980</v>
      </c>
      <c r="F8" s="50">
        <f>IF(AND(C8=0,D8=0),0,IF(C8=0,1,IF(D8=0,-1,(D8-C8)/C8)))</f>
        <v>0.10018153701337995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3">
      <c r="B9" s="31" t="s">
        <v>22</v>
      </c>
      <c r="C9" s="70">
        <v>5790</v>
      </c>
      <c r="D9" s="70">
        <v>2014</v>
      </c>
      <c r="E9" s="51">
        <f t="shared" ref="E9:E12" si="0">D9-C9</f>
        <v>-3776</v>
      </c>
      <c r="F9" s="50">
        <f t="shared" ref="F9:F12" si="1">IF(AND(C9=0,D9=0),0,IF(C9=0,1,IF(D9=0,-1,(D9-C9)/C9)))</f>
        <v>-0.65215889464594123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tr">
        <f t="shared" ref="J9:J12" si="4"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2" t="s">
        <v>24</v>
      </c>
      <c r="C10" s="70">
        <v>6083</v>
      </c>
      <c r="D10" s="70">
        <v>5967</v>
      </c>
      <c r="E10" s="51">
        <f t="shared" si="0"/>
        <v>-116</v>
      </c>
      <c r="F10" s="50">
        <f t="shared" si="1"/>
        <v>-1.9069538056879828E-2</v>
      </c>
      <c r="G10" s="35" t="str">
        <f t="shared" si="2"/>
        <v>No</v>
      </c>
      <c r="H10" s="35" t="str">
        <f t="shared" si="3"/>
        <v>No</v>
      </c>
      <c r="I10" s="40" t="s">
        <v>25</v>
      </c>
      <c r="J10" s="47" t="str">
        <f t="shared" si="4"/>
        <v>No explanation required</v>
      </c>
    </row>
    <row r="11" spans="2:10" ht="28.8" x14ac:dyDescent="0.3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28.8" x14ac:dyDescent="0.3">
      <c r="B12" s="32" t="s">
        <v>28</v>
      </c>
      <c r="C12" s="70">
        <v>31548</v>
      </c>
      <c r="D12" s="70">
        <v>15518</v>
      </c>
      <c r="E12" s="51">
        <f t="shared" si="0"/>
        <v>-16030</v>
      </c>
      <c r="F12" s="50">
        <f t="shared" si="1"/>
        <v>-0.50811461899328003</v>
      </c>
      <c r="G12" s="35" t="str">
        <f t="shared" si="2"/>
        <v>No</v>
      </c>
      <c r="H12" s="35" t="str">
        <f t="shared" si="3"/>
        <v>Yes</v>
      </c>
      <c r="I12" s="40" t="s">
        <v>29</v>
      </c>
      <c r="J12" s="47" t="str">
        <f t="shared" si="4"/>
        <v>Please explain within the relevant tab</v>
      </c>
    </row>
    <row r="13" spans="2:10" ht="15" thickBot="1" x14ac:dyDescent="0.35">
      <c r="B13" s="33" t="s">
        <v>30</v>
      </c>
      <c r="C13" s="71">
        <f>C7+C8+C9-C10-C11-C12</f>
        <v>61200</v>
      </c>
      <c r="D13" s="71">
        <f>D7+D8+D9-D10-D11-D12</f>
        <v>74455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Please explain in the Reserves tab</v>
      </c>
    </row>
    <row r="14" spans="2:10" ht="15" thickBot="1" x14ac:dyDescent="0.35">
      <c r="B14" s="24"/>
      <c r="C14" s="53" t="s">
        <v>56</v>
      </c>
      <c r="D14" s="53" t="s">
        <v>56</v>
      </c>
      <c r="E14" s="53"/>
      <c r="F14" s="53"/>
      <c r="G14" s="53"/>
      <c r="H14" s="53"/>
      <c r="I14" s="26"/>
    </row>
    <row r="15" spans="2:10" ht="28.8" x14ac:dyDescent="0.3">
      <c r="B15" s="34" t="s">
        <v>32</v>
      </c>
      <c r="C15" s="72">
        <v>61200</v>
      </c>
      <c r="D15" s="72">
        <v>74455</v>
      </c>
      <c r="E15" s="56"/>
      <c r="F15" s="59"/>
      <c r="G15" s="54"/>
      <c r="H15" s="54"/>
      <c r="I15" s="42" t="s">
        <v>33</v>
      </c>
      <c r="J15" s="46"/>
    </row>
    <row r="16" spans="2:10" ht="28.8" x14ac:dyDescent="0.3">
      <c r="B16" s="32" t="s">
        <v>34</v>
      </c>
      <c r="C16" s="70">
        <v>114552</v>
      </c>
      <c r="D16" s="70">
        <v>114552</v>
      </c>
      <c r="E16" s="51">
        <f>D16-C16</f>
        <v>0</v>
      </c>
      <c r="F16" s="50">
        <f t="shared" ref="F16:F17" si="5">IF(AND(C16=0,D16=0),0,IF(C16=0,1,IF(D16=0,-1,(D16-C16)/C16)))</f>
        <v>0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3" t="s">
        <v>36</v>
      </c>
      <c r="C17" s="73">
        <v>0</v>
      </c>
      <c r="D17" s="73">
        <v>0</v>
      </c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5</v>
      </c>
    </row>
    <row r="3" spans="2:6" x14ac:dyDescent="0.3">
      <c r="B3" s="8"/>
    </row>
    <row r="4" spans="2:6" x14ac:dyDescent="0.3">
      <c r="B4" t="s">
        <v>3</v>
      </c>
      <c r="C4" s="37">
        <f>'Accounting Statement'!C8</f>
        <v>29746</v>
      </c>
      <c r="D4" t="s">
        <v>4</v>
      </c>
      <c r="E4" s="37">
        <f>'Accounting Statement'!D8</f>
        <v>32726</v>
      </c>
    </row>
    <row r="6" spans="2:6" x14ac:dyDescent="0.3">
      <c r="D6" t="s">
        <v>7</v>
      </c>
      <c r="E6" s="1">
        <f>E4-C4</f>
        <v>2980</v>
      </c>
    </row>
    <row r="7" spans="2:6" x14ac:dyDescent="0.3">
      <c r="D7" t="s">
        <v>41</v>
      </c>
      <c r="E7" s="6">
        <f>IF(AND(C4=0,E4=0),0,IF(C4=0,1,IF(E4=0,-1,(E4-C4)/C4)))</f>
        <v>0.10018153701337995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9</v>
      </c>
    </row>
    <row r="10" spans="2:6" x14ac:dyDescent="0.3">
      <c r="B10" s="8"/>
    </row>
    <row r="11" spans="2:6" s="3" customFormat="1" ht="27.6" x14ac:dyDescent="0.3">
      <c r="B11" s="4" t="s">
        <v>0</v>
      </c>
      <c r="C11" s="4" t="s">
        <v>6</v>
      </c>
      <c r="D11" s="5" t="s">
        <v>7</v>
      </c>
      <c r="E11" s="84" t="s">
        <v>2</v>
      </c>
      <c r="F11" s="85"/>
    </row>
    <row r="12" spans="2:6" s="11" customFormat="1" x14ac:dyDescent="0.3">
      <c r="B12" s="12"/>
      <c r="C12" s="12"/>
      <c r="D12" s="13">
        <f t="shared" ref="D12:D25" si="0">C12-B12</f>
        <v>0</v>
      </c>
      <c r="E12" s="82"/>
      <c r="F12" s="83"/>
    </row>
    <row r="13" spans="2:6" s="11" customFormat="1" x14ac:dyDescent="0.3">
      <c r="B13" s="12"/>
      <c r="C13" s="12"/>
      <c r="D13" s="13">
        <f t="shared" si="0"/>
        <v>0</v>
      </c>
      <c r="E13" s="82"/>
      <c r="F13" s="83"/>
    </row>
    <row r="14" spans="2:6" s="11" customFormat="1" x14ac:dyDescent="0.3">
      <c r="B14" s="12"/>
      <c r="C14" s="12"/>
      <c r="D14" s="13">
        <f t="shared" si="0"/>
        <v>0</v>
      </c>
      <c r="E14" s="82"/>
      <c r="F14" s="83"/>
    </row>
    <row r="15" spans="2:6" s="11" customFormat="1" x14ac:dyDescent="0.3">
      <c r="B15" s="12"/>
      <c r="C15" s="12"/>
      <c r="D15" s="13">
        <f t="shared" si="0"/>
        <v>0</v>
      </c>
      <c r="E15" s="82"/>
      <c r="F15" s="83"/>
    </row>
    <row r="16" spans="2:6" s="11" customFormat="1" x14ac:dyDescent="0.3">
      <c r="B16" s="12"/>
      <c r="C16" s="12"/>
      <c r="D16" s="13">
        <f t="shared" si="0"/>
        <v>0</v>
      </c>
      <c r="E16" s="82"/>
      <c r="F16" s="83"/>
    </row>
    <row r="17" spans="1:8" s="11" customFormat="1" x14ac:dyDescent="0.3">
      <c r="B17" s="12"/>
      <c r="C17" s="12"/>
      <c r="D17" s="13">
        <f t="shared" si="0"/>
        <v>0</v>
      </c>
      <c r="E17" s="82"/>
      <c r="F17" s="83"/>
    </row>
    <row r="18" spans="1:8" s="11" customFormat="1" x14ac:dyDescent="0.3">
      <c r="B18" s="12"/>
      <c r="C18" s="12"/>
      <c r="D18" s="13">
        <f t="shared" si="0"/>
        <v>0</v>
      </c>
      <c r="E18" s="82"/>
      <c r="F18" s="83"/>
    </row>
    <row r="19" spans="1:8" s="11" customFormat="1" x14ac:dyDescent="0.3">
      <c r="B19" s="12"/>
      <c r="C19" s="12"/>
      <c r="D19" s="13">
        <f t="shared" si="0"/>
        <v>0</v>
      </c>
      <c r="E19" s="82"/>
      <c r="F19" s="83"/>
    </row>
    <row r="20" spans="1:8" s="11" customFormat="1" x14ac:dyDescent="0.3">
      <c r="B20" s="12"/>
      <c r="C20" s="12"/>
      <c r="D20" s="13">
        <f t="shared" si="0"/>
        <v>0</v>
      </c>
      <c r="E20" s="82"/>
      <c r="F20" s="83"/>
    </row>
    <row r="21" spans="1:8" s="11" customFormat="1" x14ac:dyDescent="0.3">
      <c r="B21" s="12"/>
      <c r="C21" s="12"/>
      <c r="D21" s="13">
        <f t="shared" si="0"/>
        <v>0</v>
      </c>
      <c r="E21" s="82"/>
      <c r="F21" s="83"/>
    </row>
    <row r="22" spans="1:8" s="11" customFormat="1" x14ac:dyDescent="0.3">
      <c r="B22" s="12"/>
      <c r="C22" s="12"/>
      <c r="D22" s="13">
        <f t="shared" si="0"/>
        <v>0</v>
      </c>
      <c r="E22" s="82"/>
      <c r="F22" s="83"/>
    </row>
    <row r="23" spans="1:8" s="11" customFormat="1" x14ac:dyDescent="0.3">
      <c r="B23" s="12"/>
      <c r="C23" s="12"/>
      <c r="D23" s="13">
        <f t="shared" si="0"/>
        <v>0</v>
      </c>
      <c r="E23" s="82"/>
      <c r="F23" s="83"/>
    </row>
    <row r="24" spans="1:8" s="11" customFormat="1" x14ac:dyDescent="0.3">
      <c r="B24" s="12"/>
      <c r="C24" s="12"/>
      <c r="D24" s="13">
        <f t="shared" si="0"/>
        <v>0</v>
      </c>
      <c r="E24" s="82"/>
      <c r="F24" s="83"/>
    </row>
    <row r="25" spans="1:8" s="11" customFormat="1" x14ac:dyDescent="0.3">
      <c r="B25" s="12"/>
      <c r="C25" s="12"/>
      <c r="D25" s="13">
        <f t="shared" si="0"/>
        <v>0</v>
      </c>
      <c r="E25" s="82"/>
      <c r="F25" s="83"/>
    </row>
    <row r="26" spans="1:8" x14ac:dyDescent="0.3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6"/>
      <c r="F26" s="83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8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topLeftCell="A7" workbookViewId="0">
      <selection activeCell="E17" sqref="E17:F1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3</v>
      </c>
      <c r="C4" s="37">
        <f>'Accounting Statement'!C9</f>
        <v>5790</v>
      </c>
      <c r="D4" t="s">
        <v>4</v>
      </c>
      <c r="E4" s="37">
        <f>'Accounting Statement'!D9</f>
        <v>2014</v>
      </c>
    </row>
    <row r="6" spans="1:7" x14ac:dyDescent="0.3">
      <c r="D6" t="s">
        <v>7</v>
      </c>
      <c r="E6" s="1">
        <f>E4-C4</f>
        <v>-3776</v>
      </c>
    </row>
    <row r="7" spans="1:7" x14ac:dyDescent="0.3">
      <c r="D7" t="s">
        <v>41</v>
      </c>
      <c r="E7" s="6">
        <f>IF(AND(C4=0,E4=0),0,IF(C4=0,1,IF(E4=0,-1,(E4-C4)/C4)))</f>
        <v>-0.65215889464594123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21" t="s">
        <v>42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4" t="s">
        <v>2</v>
      </c>
      <c r="F12" s="85"/>
    </row>
    <row r="13" spans="1:7" s="17" customFormat="1" x14ac:dyDescent="0.3">
      <c r="A13" s="16"/>
      <c r="B13" s="13">
        <v>3</v>
      </c>
      <c r="C13" s="76">
        <v>62</v>
      </c>
      <c r="D13" s="76">
        <f>C13-B13</f>
        <v>59</v>
      </c>
      <c r="E13" s="82" t="s">
        <v>57</v>
      </c>
      <c r="F13" s="87"/>
      <c r="G13" s="16"/>
    </row>
    <row r="14" spans="1:7" s="11" customFormat="1" x14ac:dyDescent="0.3">
      <c r="B14" s="76">
        <v>2519</v>
      </c>
      <c r="C14" s="76">
        <v>952</v>
      </c>
      <c r="D14" s="76">
        <f>C14-B14</f>
        <v>-1567</v>
      </c>
      <c r="E14" s="82" t="s">
        <v>59</v>
      </c>
      <c r="F14" s="83"/>
    </row>
    <row r="15" spans="1:7" s="11" customFormat="1" x14ac:dyDescent="0.3">
      <c r="B15" s="12"/>
      <c r="C15" s="76">
        <v>1000</v>
      </c>
      <c r="D15" s="76">
        <f>C15-B15</f>
        <v>1000</v>
      </c>
      <c r="E15" s="82" t="s">
        <v>58</v>
      </c>
      <c r="F15" s="83"/>
    </row>
    <row r="16" spans="1:7" s="11" customFormat="1" x14ac:dyDescent="0.3">
      <c r="B16" s="76">
        <v>3267</v>
      </c>
      <c r="C16" s="12"/>
      <c r="D16" s="13">
        <f t="shared" ref="D16:D27" si="0">C16-B16</f>
        <v>-3267</v>
      </c>
      <c r="E16" s="82" t="s">
        <v>60</v>
      </c>
      <c r="F16" s="83"/>
    </row>
    <row r="17" spans="1:8" s="11" customFormat="1" x14ac:dyDescent="0.3">
      <c r="B17" s="12"/>
      <c r="C17" s="12"/>
      <c r="D17" s="13">
        <f t="shared" si="0"/>
        <v>0</v>
      </c>
      <c r="E17" s="82"/>
      <c r="F17" s="83"/>
    </row>
    <row r="18" spans="1:8" s="11" customFormat="1" x14ac:dyDescent="0.3">
      <c r="B18" s="12"/>
      <c r="C18" s="12"/>
      <c r="D18" s="13">
        <f t="shared" si="0"/>
        <v>0</v>
      </c>
      <c r="E18" s="82"/>
      <c r="F18" s="83"/>
    </row>
    <row r="19" spans="1:8" s="11" customFormat="1" x14ac:dyDescent="0.3">
      <c r="B19" s="12"/>
      <c r="C19" s="12"/>
      <c r="D19" s="13">
        <f t="shared" si="0"/>
        <v>0</v>
      </c>
      <c r="E19" s="82"/>
      <c r="F19" s="83"/>
    </row>
    <row r="20" spans="1:8" s="11" customFormat="1" x14ac:dyDescent="0.3">
      <c r="B20" s="12"/>
      <c r="C20" s="12"/>
      <c r="D20" s="13">
        <f t="shared" si="0"/>
        <v>0</v>
      </c>
      <c r="E20" s="82"/>
      <c r="F20" s="83"/>
    </row>
    <row r="21" spans="1:8" s="11" customFormat="1" x14ac:dyDescent="0.3">
      <c r="B21" s="12"/>
      <c r="C21" s="12"/>
      <c r="D21" s="13">
        <f t="shared" si="0"/>
        <v>0</v>
      </c>
      <c r="E21" s="82"/>
      <c r="F21" s="83"/>
    </row>
    <row r="22" spans="1:8" s="11" customFormat="1" x14ac:dyDescent="0.3">
      <c r="B22" s="12"/>
      <c r="C22" s="12"/>
      <c r="D22" s="13">
        <f t="shared" si="0"/>
        <v>0</v>
      </c>
      <c r="E22" s="82"/>
      <c r="F22" s="83"/>
    </row>
    <row r="23" spans="1:8" s="11" customFormat="1" x14ac:dyDescent="0.3">
      <c r="B23" s="12"/>
      <c r="C23" s="12"/>
      <c r="D23" s="13">
        <f t="shared" si="0"/>
        <v>0</v>
      </c>
      <c r="E23" s="82"/>
      <c r="F23" s="83"/>
    </row>
    <row r="24" spans="1:8" s="11" customFormat="1" x14ac:dyDescent="0.3">
      <c r="B24" s="12"/>
      <c r="C24" s="12"/>
      <c r="D24" s="13">
        <f t="shared" si="0"/>
        <v>0</v>
      </c>
      <c r="E24" s="82"/>
      <c r="F24" s="83"/>
    </row>
    <row r="25" spans="1:8" s="11" customFormat="1" x14ac:dyDescent="0.3">
      <c r="B25" s="12"/>
      <c r="C25" s="12"/>
      <c r="D25" s="13">
        <f t="shared" si="0"/>
        <v>0</v>
      </c>
      <c r="E25" s="82"/>
      <c r="F25" s="83"/>
    </row>
    <row r="26" spans="1:8" s="11" customFormat="1" x14ac:dyDescent="0.3">
      <c r="B26" s="12"/>
      <c r="C26" s="12"/>
      <c r="D26" s="13">
        <f t="shared" si="0"/>
        <v>0</v>
      </c>
      <c r="E26" s="82"/>
      <c r="F26" s="83"/>
    </row>
    <row r="27" spans="1:8" s="11" customFormat="1" x14ac:dyDescent="0.3">
      <c r="B27" s="12"/>
      <c r="C27" s="12"/>
      <c r="D27" s="13">
        <f t="shared" si="0"/>
        <v>0</v>
      </c>
      <c r="E27" s="82"/>
      <c r="F27" s="83"/>
    </row>
    <row r="28" spans="1:8" x14ac:dyDescent="0.3">
      <c r="A28" s="9" t="s">
        <v>1</v>
      </c>
      <c r="B28" s="10">
        <f>SUM(B13:B27)</f>
        <v>5789</v>
      </c>
      <c r="C28" s="10">
        <f>SUM(C13:C27)</f>
        <v>2014</v>
      </c>
      <c r="D28" s="10">
        <f>SUM(D13:D27)</f>
        <v>-3775</v>
      </c>
      <c r="E28" s="86"/>
      <c r="F28" s="83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3</v>
      </c>
      <c r="C4" s="37">
        <f>'Accounting Statement'!C10</f>
        <v>6083</v>
      </c>
      <c r="D4" t="s">
        <v>4</v>
      </c>
      <c r="E4" s="37">
        <f>'Accounting Statement'!D10</f>
        <v>5967</v>
      </c>
    </row>
    <row r="6" spans="1:7" x14ac:dyDescent="0.3">
      <c r="D6" t="s">
        <v>7</v>
      </c>
      <c r="E6" s="1">
        <f>E4-C4</f>
        <v>-116</v>
      </c>
    </row>
    <row r="7" spans="1:7" x14ac:dyDescent="0.3">
      <c r="D7" t="s">
        <v>41</v>
      </c>
      <c r="E7" s="6">
        <f>IF(AND(C4=0,E4=0),0,IF(C4=0,1,IF(E4=0,-1,(E4-C4)/C4)))</f>
        <v>-1.9069538056879828E-2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4" t="s">
        <v>2</v>
      </c>
      <c r="F11" s="85"/>
    </row>
    <row r="12" spans="1:7" s="17" customFormat="1" x14ac:dyDescent="0.3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2"/>
      <c r="F13" s="83"/>
    </row>
    <row r="14" spans="1:7" s="11" customFormat="1" x14ac:dyDescent="0.3">
      <c r="B14" s="12"/>
      <c r="C14" s="12"/>
      <c r="D14" s="13">
        <f t="shared" si="0"/>
        <v>0</v>
      </c>
      <c r="E14" s="82"/>
      <c r="F14" s="83"/>
    </row>
    <row r="15" spans="1:7" s="11" customFormat="1" x14ac:dyDescent="0.3">
      <c r="B15" s="12"/>
      <c r="C15" s="12"/>
      <c r="D15" s="13">
        <f t="shared" si="0"/>
        <v>0</v>
      </c>
      <c r="E15" s="82"/>
      <c r="F15" s="83"/>
    </row>
    <row r="16" spans="1:7" s="11" customFormat="1" x14ac:dyDescent="0.3">
      <c r="B16" s="12"/>
      <c r="C16" s="12"/>
      <c r="D16" s="13">
        <f t="shared" si="0"/>
        <v>0</v>
      </c>
      <c r="E16" s="82"/>
      <c r="F16" s="83"/>
    </row>
    <row r="17" spans="1:8" s="11" customFormat="1" x14ac:dyDescent="0.3">
      <c r="B17" s="12"/>
      <c r="C17" s="12"/>
      <c r="D17" s="13">
        <f t="shared" si="0"/>
        <v>0</v>
      </c>
      <c r="E17" s="82"/>
      <c r="F17" s="83"/>
    </row>
    <row r="18" spans="1:8" s="11" customFormat="1" x14ac:dyDescent="0.3">
      <c r="B18" s="12"/>
      <c r="C18" s="12"/>
      <c r="D18" s="13">
        <f t="shared" si="0"/>
        <v>0</v>
      </c>
      <c r="E18" s="82"/>
      <c r="F18" s="83"/>
    </row>
    <row r="19" spans="1:8" s="11" customFormat="1" x14ac:dyDescent="0.3">
      <c r="B19" s="12"/>
      <c r="C19" s="12"/>
      <c r="D19" s="13">
        <f t="shared" si="0"/>
        <v>0</v>
      </c>
      <c r="E19" s="82"/>
      <c r="F19" s="83"/>
    </row>
    <row r="20" spans="1:8" s="11" customFormat="1" x14ac:dyDescent="0.3">
      <c r="B20" s="12"/>
      <c r="C20" s="12"/>
      <c r="D20" s="13">
        <f t="shared" si="0"/>
        <v>0</v>
      </c>
      <c r="E20" s="82"/>
      <c r="F20" s="83"/>
    </row>
    <row r="21" spans="1:8" s="11" customFormat="1" x14ac:dyDescent="0.3">
      <c r="B21" s="12"/>
      <c r="C21" s="12"/>
      <c r="D21" s="13">
        <f t="shared" si="0"/>
        <v>0</v>
      </c>
      <c r="E21" s="82"/>
      <c r="F21" s="83"/>
    </row>
    <row r="22" spans="1:8" s="11" customFormat="1" x14ac:dyDescent="0.3">
      <c r="B22" s="12"/>
      <c r="C22" s="12"/>
      <c r="D22" s="13">
        <f t="shared" si="0"/>
        <v>0</v>
      </c>
      <c r="E22" s="82"/>
      <c r="F22" s="83"/>
    </row>
    <row r="23" spans="1:8" s="11" customFormat="1" x14ac:dyDescent="0.3">
      <c r="B23" s="12"/>
      <c r="C23" s="12"/>
      <c r="D23" s="13">
        <f t="shared" si="0"/>
        <v>0</v>
      </c>
      <c r="E23" s="82"/>
      <c r="F23" s="83"/>
    </row>
    <row r="24" spans="1:8" s="11" customFormat="1" x14ac:dyDescent="0.3">
      <c r="B24" s="12"/>
      <c r="C24" s="12"/>
      <c r="D24" s="13">
        <f t="shared" si="0"/>
        <v>0</v>
      </c>
      <c r="E24" s="82"/>
      <c r="F24" s="83"/>
    </row>
    <row r="25" spans="1:8" s="11" customFormat="1" x14ac:dyDescent="0.3">
      <c r="B25" s="12"/>
      <c r="C25" s="12"/>
      <c r="D25" s="13">
        <f t="shared" si="0"/>
        <v>0</v>
      </c>
      <c r="E25" s="82"/>
      <c r="F25" s="83"/>
    </row>
    <row r="26" spans="1:8" s="11" customFormat="1" x14ac:dyDescent="0.3">
      <c r="B26" s="12"/>
      <c r="C26" s="12"/>
      <c r="D26" s="13">
        <f t="shared" si="0"/>
        <v>0</v>
      </c>
      <c r="E26" s="82"/>
      <c r="F26" s="83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3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4" t="s">
        <v>2</v>
      </c>
      <c r="F11" s="85"/>
    </row>
    <row r="12" spans="1:7" s="17" customFormat="1" x14ac:dyDescent="0.3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2"/>
      <c r="F13" s="83"/>
    </row>
    <row r="14" spans="1:7" s="11" customFormat="1" x14ac:dyDescent="0.3">
      <c r="B14" s="12"/>
      <c r="C14" s="12"/>
      <c r="D14" s="13">
        <f t="shared" si="0"/>
        <v>0</v>
      </c>
      <c r="E14" s="82"/>
      <c r="F14" s="83"/>
    </row>
    <row r="15" spans="1:7" s="11" customFormat="1" x14ac:dyDescent="0.3">
      <c r="B15" s="12"/>
      <c r="C15" s="12"/>
      <c r="D15" s="13">
        <f t="shared" si="0"/>
        <v>0</v>
      </c>
      <c r="E15" s="82"/>
      <c r="F15" s="83"/>
    </row>
    <row r="16" spans="1:7" s="11" customFormat="1" x14ac:dyDescent="0.3">
      <c r="B16" s="12"/>
      <c r="C16" s="12"/>
      <c r="D16" s="13">
        <f t="shared" si="0"/>
        <v>0</v>
      </c>
      <c r="E16" s="82"/>
      <c r="F16" s="83"/>
    </row>
    <row r="17" spans="1:8" s="11" customFormat="1" x14ac:dyDescent="0.3">
      <c r="B17" s="12"/>
      <c r="C17" s="12"/>
      <c r="D17" s="13">
        <f t="shared" si="0"/>
        <v>0</v>
      </c>
      <c r="E17" s="82"/>
      <c r="F17" s="83"/>
    </row>
    <row r="18" spans="1:8" s="11" customFormat="1" x14ac:dyDescent="0.3">
      <c r="B18" s="12"/>
      <c r="C18" s="12"/>
      <c r="D18" s="13">
        <f t="shared" si="0"/>
        <v>0</v>
      </c>
      <c r="E18" s="82"/>
      <c r="F18" s="83"/>
    </row>
    <row r="19" spans="1:8" s="11" customFormat="1" x14ac:dyDescent="0.3">
      <c r="B19" s="12"/>
      <c r="C19" s="12"/>
      <c r="D19" s="13">
        <f t="shared" si="0"/>
        <v>0</v>
      </c>
      <c r="E19" s="82"/>
      <c r="F19" s="83"/>
    </row>
    <row r="20" spans="1:8" s="11" customFormat="1" x14ac:dyDescent="0.3">
      <c r="B20" s="12"/>
      <c r="C20" s="12"/>
      <c r="D20" s="13">
        <f t="shared" si="0"/>
        <v>0</v>
      </c>
      <c r="E20" s="82"/>
      <c r="F20" s="83"/>
    </row>
    <row r="21" spans="1:8" s="11" customFormat="1" x14ac:dyDescent="0.3">
      <c r="B21" s="12"/>
      <c r="C21" s="12"/>
      <c r="D21" s="13">
        <f t="shared" si="0"/>
        <v>0</v>
      </c>
      <c r="E21" s="82"/>
      <c r="F21" s="83"/>
    </row>
    <row r="22" spans="1:8" s="11" customFormat="1" x14ac:dyDescent="0.3">
      <c r="B22" s="12"/>
      <c r="C22" s="12"/>
      <c r="D22" s="13">
        <f t="shared" si="0"/>
        <v>0</v>
      </c>
      <c r="E22" s="82"/>
      <c r="F22" s="83"/>
    </row>
    <row r="23" spans="1:8" s="11" customFormat="1" x14ac:dyDescent="0.3">
      <c r="B23" s="12"/>
      <c r="C23" s="12"/>
      <c r="D23" s="13">
        <f t="shared" si="0"/>
        <v>0</v>
      </c>
      <c r="E23" s="82"/>
      <c r="F23" s="83"/>
    </row>
    <row r="24" spans="1:8" s="11" customFormat="1" x14ac:dyDescent="0.3">
      <c r="B24" s="12"/>
      <c r="C24" s="12"/>
      <c r="D24" s="13">
        <f t="shared" si="0"/>
        <v>0</v>
      </c>
      <c r="E24" s="82"/>
      <c r="F24" s="83"/>
    </row>
    <row r="25" spans="1:8" s="11" customFormat="1" x14ac:dyDescent="0.3">
      <c r="B25" s="12"/>
      <c r="C25" s="12"/>
      <c r="D25" s="13">
        <f t="shared" si="0"/>
        <v>0</v>
      </c>
      <c r="E25" s="82"/>
      <c r="F25" s="83"/>
    </row>
    <row r="26" spans="1:8" s="11" customFormat="1" x14ac:dyDescent="0.3">
      <c r="B26" s="12"/>
      <c r="C26" s="12"/>
      <c r="D26" s="13">
        <f t="shared" si="0"/>
        <v>0</v>
      </c>
      <c r="E26" s="82"/>
      <c r="F26" s="83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3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3"/>
  <sheetViews>
    <sheetView tabSelected="1" workbookViewId="0">
      <selection activeCell="E23" sqref="E2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13</v>
      </c>
    </row>
    <row r="3" spans="1:7" x14ac:dyDescent="0.3">
      <c r="B3" s="8"/>
    </row>
    <row r="4" spans="1:7" x14ac:dyDescent="0.3">
      <c r="B4" t="s">
        <v>3</v>
      </c>
      <c r="C4" s="37">
        <f>'Accounting Statement'!C12</f>
        <v>31548</v>
      </c>
      <c r="D4" t="s">
        <v>4</v>
      </c>
      <c r="E4" s="37">
        <f>'Accounting Statement'!D12</f>
        <v>15518</v>
      </c>
    </row>
    <row r="6" spans="1:7" x14ac:dyDescent="0.3">
      <c r="D6" t="s">
        <v>7</v>
      </c>
      <c r="E6" s="1">
        <f>E4-C4</f>
        <v>-16030</v>
      </c>
    </row>
    <row r="7" spans="1:7" x14ac:dyDescent="0.3">
      <c r="D7" t="s">
        <v>41</v>
      </c>
      <c r="E7" s="6">
        <f>IF(AND(C4=0,E4=0),0,IF(C4=0,1,IF(E4=0,-1,(E4-C4)/C4)))</f>
        <v>-0.50811461899328003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ht="15" x14ac:dyDescent="0.35">
      <c r="B10" s="19" t="s">
        <v>43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4" t="s">
        <v>2</v>
      </c>
      <c r="F12" s="85"/>
    </row>
    <row r="13" spans="1:7" s="17" customFormat="1" x14ac:dyDescent="0.3">
      <c r="A13" s="16"/>
      <c r="B13" s="12">
        <v>1157</v>
      </c>
      <c r="C13" s="12">
        <v>1026</v>
      </c>
      <c r="D13" s="13">
        <f>C13-B13</f>
        <v>-131</v>
      </c>
      <c r="E13" s="82" t="s">
        <v>65</v>
      </c>
      <c r="F13" s="87"/>
      <c r="G13" s="16"/>
    </row>
    <row r="14" spans="1:7" s="11" customFormat="1" x14ac:dyDescent="0.3">
      <c r="B14" s="12">
        <v>999</v>
      </c>
      <c r="C14" s="12">
        <v>1685</v>
      </c>
      <c r="D14" s="13">
        <f t="shared" ref="D14:D28" si="0">C14-B14</f>
        <v>686</v>
      </c>
      <c r="E14" s="74" t="s">
        <v>63</v>
      </c>
      <c r="F14" s="75"/>
    </row>
    <row r="15" spans="1:7" s="11" customFormat="1" x14ac:dyDescent="0.3">
      <c r="B15" s="12">
        <v>0</v>
      </c>
      <c r="C15" s="12">
        <v>550</v>
      </c>
      <c r="D15" s="13">
        <f t="shared" si="0"/>
        <v>550</v>
      </c>
      <c r="E15" s="74" t="s">
        <v>64</v>
      </c>
      <c r="F15" s="75"/>
    </row>
    <row r="16" spans="1:7" s="11" customFormat="1" x14ac:dyDescent="0.3">
      <c r="B16" s="12">
        <v>0</v>
      </c>
      <c r="C16" s="12">
        <v>1500</v>
      </c>
      <c r="D16" s="13">
        <f t="shared" si="0"/>
        <v>1500</v>
      </c>
      <c r="E16" s="74" t="s">
        <v>83</v>
      </c>
      <c r="F16" s="75"/>
    </row>
    <row r="17" spans="1:8" s="11" customFormat="1" x14ac:dyDescent="0.3">
      <c r="B17" s="12">
        <v>250</v>
      </c>
      <c r="C17" s="12">
        <v>350</v>
      </c>
      <c r="D17" s="13">
        <f t="shared" si="0"/>
        <v>100</v>
      </c>
      <c r="E17" s="74" t="s">
        <v>84</v>
      </c>
      <c r="F17" s="75"/>
    </row>
    <row r="18" spans="1:8" s="11" customFormat="1" x14ac:dyDescent="0.3">
      <c r="B18" s="12">
        <v>500</v>
      </c>
      <c r="C18" s="12">
        <v>720</v>
      </c>
      <c r="D18" s="13">
        <f t="shared" si="0"/>
        <v>220</v>
      </c>
      <c r="E18" s="74" t="s">
        <v>85</v>
      </c>
      <c r="F18" s="75"/>
    </row>
    <row r="19" spans="1:8" s="11" customFormat="1" x14ac:dyDescent="0.3">
      <c r="B19" s="12">
        <v>500</v>
      </c>
      <c r="C19" s="12">
        <v>0</v>
      </c>
      <c r="D19" s="13">
        <f t="shared" si="0"/>
        <v>-500</v>
      </c>
      <c r="E19" s="74" t="s">
        <v>86</v>
      </c>
      <c r="F19" s="75"/>
    </row>
    <row r="20" spans="1:8" s="11" customFormat="1" x14ac:dyDescent="0.3">
      <c r="B20" s="12">
        <v>120</v>
      </c>
      <c r="C20" s="12">
        <v>330</v>
      </c>
      <c r="D20" s="13">
        <f t="shared" si="0"/>
        <v>210</v>
      </c>
      <c r="E20" s="82" t="s">
        <v>66</v>
      </c>
      <c r="F20" s="83"/>
    </row>
    <row r="21" spans="1:8" s="11" customFormat="1" x14ac:dyDescent="0.3">
      <c r="B21" s="12">
        <v>8875</v>
      </c>
      <c r="C21" s="12">
        <v>243</v>
      </c>
      <c r="D21" s="13">
        <f t="shared" si="0"/>
        <v>-8632</v>
      </c>
      <c r="E21" s="74" t="s">
        <v>88</v>
      </c>
      <c r="F21" s="75"/>
    </row>
    <row r="22" spans="1:8" s="11" customFormat="1" x14ac:dyDescent="0.3">
      <c r="B22" s="12">
        <v>3267</v>
      </c>
      <c r="C22" s="12">
        <v>45</v>
      </c>
      <c r="D22" s="13">
        <f t="shared" si="0"/>
        <v>-3222</v>
      </c>
      <c r="E22" s="74" t="s">
        <v>89</v>
      </c>
      <c r="F22" s="75"/>
    </row>
    <row r="23" spans="1:8" s="11" customFormat="1" x14ac:dyDescent="0.3">
      <c r="B23" s="12">
        <v>5160</v>
      </c>
      <c r="C23" s="12">
        <v>0</v>
      </c>
      <c r="D23" s="13">
        <f t="shared" si="0"/>
        <v>-5160</v>
      </c>
      <c r="E23" s="74" t="s">
        <v>67</v>
      </c>
      <c r="F23" s="75"/>
    </row>
    <row r="24" spans="1:8" s="11" customFormat="1" x14ac:dyDescent="0.3">
      <c r="B24" s="12">
        <v>1130</v>
      </c>
      <c r="C24" s="12">
        <v>848</v>
      </c>
      <c r="D24" s="13">
        <f t="shared" si="0"/>
        <v>-282</v>
      </c>
      <c r="E24" s="74" t="s">
        <v>62</v>
      </c>
      <c r="F24" s="75"/>
    </row>
    <row r="25" spans="1:8" s="11" customFormat="1" x14ac:dyDescent="0.3">
      <c r="B25" s="12">
        <v>668</v>
      </c>
      <c r="C25" s="12">
        <v>520</v>
      </c>
      <c r="D25" s="13">
        <f t="shared" si="0"/>
        <v>-148</v>
      </c>
      <c r="E25" s="74" t="s">
        <v>81</v>
      </c>
      <c r="F25" s="75"/>
    </row>
    <row r="26" spans="1:8" s="11" customFormat="1" x14ac:dyDescent="0.3">
      <c r="B26" s="12">
        <v>90</v>
      </c>
      <c r="C26" s="12">
        <v>0</v>
      </c>
      <c r="D26" s="13">
        <f t="shared" si="0"/>
        <v>-90</v>
      </c>
      <c r="E26" s="74" t="s">
        <v>87</v>
      </c>
      <c r="F26" s="75"/>
    </row>
    <row r="27" spans="1:8" s="11" customFormat="1" ht="13.8" customHeight="1" x14ac:dyDescent="0.3">
      <c r="B27" s="12">
        <v>754</v>
      </c>
      <c r="C27" s="12">
        <v>661</v>
      </c>
      <c r="D27" s="13">
        <f t="shared" si="0"/>
        <v>-93</v>
      </c>
      <c r="E27" s="74" t="s">
        <v>82</v>
      </c>
      <c r="F27" s="75"/>
    </row>
    <row r="28" spans="1:8" s="11" customFormat="1" x14ac:dyDescent="0.3">
      <c r="B28" s="12">
        <v>2503</v>
      </c>
      <c r="C28" s="12">
        <v>1452</v>
      </c>
      <c r="D28" s="13">
        <f t="shared" si="0"/>
        <v>-1051</v>
      </c>
      <c r="E28" s="82" t="s">
        <v>61</v>
      </c>
      <c r="F28" s="83"/>
    </row>
    <row r="29" spans="1:8" s="11" customFormat="1" x14ac:dyDescent="0.3">
      <c r="B29" s="12"/>
      <c r="C29" s="12"/>
      <c r="D29" s="13"/>
      <c r="E29" s="82"/>
      <c r="F29" s="83"/>
    </row>
    <row r="30" spans="1:8" x14ac:dyDescent="0.3">
      <c r="A30" s="9" t="s">
        <v>1</v>
      </c>
      <c r="B30" s="10">
        <f>SUM(B13:B29)</f>
        <v>25973</v>
      </c>
      <c r="C30" s="10">
        <f>SUM(C13:C29)</f>
        <v>9930</v>
      </c>
      <c r="D30" s="10">
        <f>SUM(D13:D29)</f>
        <v>-16043</v>
      </c>
      <c r="E30" s="86"/>
      <c r="F30" s="83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8</v>
      </c>
    </row>
  </sheetData>
  <mergeCells count="6">
    <mergeCell ref="E30:F30"/>
    <mergeCell ref="E12:F12"/>
    <mergeCell ref="E13:F13"/>
    <mergeCell ref="E20:F20"/>
    <mergeCell ref="E28:F28"/>
    <mergeCell ref="E29:F29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9"/>
  <sheetViews>
    <sheetView topLeftCell="A4" workbookViewId="0">
      <selection activeCell="E18" sqref="E18"/>
    </sheetView>
  </sheetViews>
  <sheetFormatPr defaultColWidth="9.109375" defaultRowHeight="14.4" x14ac:dyDescent="0.3"/>
  <cols>
    <col min="1" max="1" width="6.88671875" style="61" bestFit="1" customWidth="1"/>
    <col min="2" max="2" width="11.33203125" style="61" customWidth="1"/>
    <col min="3" max="3" width="30.88671875" style="61" customWidth="1"/>
    <col min="4" max="4" width="10.44140625" style="61" bestFit="1" customWidth="1"/>
    <col min="5" max="5" width="9.88671875" style="61" customWidth="1"/>
    <col min="6" max="6" width="12.5546875" style="61" customWidth="1"/>
    <col min="7" max="16384" width="9.10937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74455</v>
      </c>
      <c r="D4" s="61" t="s">
        <v>50</v>
      </c>
      <c r="E4" s="67">
        <f>'Accounting Statement'!D8</f>
        <v>32726</v>
      </c>
    </row>
    <row r="6" spans="2:7" x14ac:dyDescent="0.3">
      <c r="D6" s="68" t="s">
        <v>51</v>
      </c>
      <c r="E6" s="61" t="str">
        <f>IF(C4&gt;(2*E4),"Yes - Please explain below","No")</f>
        <v>Yes - Please explain below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x14ac:dyDescent="0.3">
      <c r="C10" s="77" t="s">
        <v>68</v>
      </c>
      <c r="D10"/>
      <c r="E10" s="78">
        <v>1425</v>
      </c>
    </row>
    <row r="11" spans="2:7" x14ac:dyDescent="0.3">
      <c r="C11" s="77" t="s">
        <v>69</v>
      </c>
      <c r="D11"/>
      <c r="E11" s="78">
        <v>2031</v>
      </c>
    </row>
    <row r="12" spans="2:7" x14ac:dyDescent="0.3">
      <c r="C12" s="77" t="s">
        <v>70</v>
      </c>
      <c r="D12"/>
      <c r="E12" s="78">
        <v>1200</v>
      </c>
    </row>
    <row r="13" spans="2:7" x14ac:dyDescent="0.3">
      <c r="C13" s="77" t="s">
        <v>71</v>
      </c>
      <c r="D13"/>
      <c r="E13" s="78">
        <v>700</v>
      </c>
    </row>
    <row r="14" spans="2:7" x14ac:dyDescent="0.3">
      <c r="C14" s="77" t="s">
        <v>72</v>
      </c>
      <c r="D14"/>
      <c r="E14" s="78">
        <v>895</v>
      </c>
    </row>
    <row r="15" spans="2:7" x14ac:dyDescent="0.3">
      <c r="C15" s="77" t="s">
        <v>73</v>
      </c>
      <c r="D15"/>
      <c r="E15" s="78">
        <v>285</v>
      </c>
    </row>
    <row r="16" spans="2:7" x14ac:dyDescent="0.3">
      <c r="C16" s="77" t="s">
        <v>74</v>
      </c>
      <c r="D16"/>
      <c r="E16" s="78">
        <v>1163</v>
      </c>
    </row>
    <row r="17" spans="2:7" x14ac:dyDescent="0.3">
      <c r="C17" s="77" t="s">
        <v>75</v>
      </c>
      <c r="D17"/>
      <c r="E17" s="78">
        <v>12668</v>
      </c>
    </row>
    <row r="18" spans="2:7" x14ac:dyDescent="0.3">
      <c r="C18" s="77" t="s">
        <v>76</v>
      </c>
      <c r="D18"/>
      <c r="E18" s="78">
        <v>910</v>
      </c>
    </row>
    <row r="19" spans="2:7" x14ac:dyDescent="0.3">
      <c r="C19" s="77" t="s">
        <v>77</v>
      </c>
      <c r="D19"/>
      <c r="E19" s="78">
        <v>1150</v>
      </c>
    </row>
    <row r="20" spans="2:7" x14ac:dyDescent="0.3">
      <c r="C20" s="77" t="s">
        <v>80</v>
      </c>
      <c r="D20"/>
      <c r="E20" s="78">
        <v>750</v>
      </c>
    </row>
    <row r="21" spans="2:7" x14ac:dyDescent="0.3">
      <c r="C21" s="77" t="s">
        <v>78</v>
      </c>
      <c r="D21"/>
      <c r="E21" s="78">
        <v>4000</v>
      </c>
    </row>
    <row r="22" spans="2:7" x14ac:dyDescent="0.3">
      <c r="C22" s="77" t="s">
        <v>79</v>
      </c>
      <c r="D22"/>
      <c r="E22" s="78">
        <v>24000</v>
      </c>
    </row>
    <row r="23" spans="2:7" x14ac:dyDescent="0.3">
      <c r="C23" s="63"/>
      <c r="E23" s="63"/>
    </row>
    <row r="24" spans="2:7" x14ac:dyDescent="0.3">
      <c r="F24" s="64">
        <f>SUM(E10:E23)</f>
        <v>51177</v>
      </c>
    </row>
    <row r="26" spans="2:7" x14ac:dyDescent="0.3">
      <c r="B26" s="62" t="s">
        <v>54</v>
      </c>
      <c r="E26" s="63">
        <v>23278</v>
      </c>
    </row>
    <row r="27" spans="2:7" x14ac:dyDescent="0.3">
      <c r="F27" s="64">
        <f>E26</f>
        <v>23278</v>
      </c>
    </row>
    <row r="28" spans="2:7" ht="15" thickBot="1" x14ac:dyDescent="0.35">
      <c r="B28" s="62" t="s">
        <v>55</v>
      </c>
      <c r="G28" s="65">
        <f>F24+F27</f>
        <v>74455</v>
      </c>
    </row>
    <row r="29" spans="2:7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3</v>
      </c>
      <c r="C4" s="37">
        <f>'Accounting Statement'!C16</f>
        <v>114552</v>
      </c>
      <c r="D4" t="s">
        <v>4</v>
      </c>
      <c r="E4" s="37">
        <f>'Accounting Statement'!D16</f>
        <v>114552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9" t="s">
        <v>15</v>
      </c>
    </row>
    <row r="11" spans="1:7" ht="15" x14ac:dyDescent="0.35">
      <c r="B11" s="1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4" t="s">
        <v>2</v>
      </c>
      <c r="F12" s="85"/>
    </row>
    <row r="13" spans="1:7" s="17" customFormat="1" x14ac:dyDescent="0.3">
      <c r="A13" s="16"/>
      <c r="B13" s="13"/>
      <c r="C13" s="13"/>
      <c r="D13" s="13">
        <f>C13-B13</f>
        <v>0</v>
      </c>
      <c r="E13" s="88"/>
      <c r="F13" s="89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2"/>
      <c r="F14" s="83"/>
    </row>
    <row r="15" spans="1:7" s="11" customFormat="1" x14ac:dyDescent="0.3">
      <c r="B15" s="12"/>
      <c r="C15" s="12"/>
      <c r="D15" s="13">
        <f t="shared" si="0"/>
        <v>0</v>
      </c>
      <c r="E15" s="82"/>
      <c r="F15" s="83"/>
    </row>
    <row r="16" spans="1:7" s="11" customFormat="1" x14ac:dyDescent="0.3">
      <c r="B16" s="12"/>
      <c r="C16" s="12"/>
      <c r="D16" s="13">
        <f t="shared" si="0"/>
        <v>0</v>
      </c>
      <c r="E16" s="82"/>
      <c r="F16" s="83"/>
    </row>
    <row r="17" spans="1:12" s="11" customFormat="1" x14ac:dyDescent="0.3">
      <c r="B17" s="12"/>
      <c r="C17" s="12"/>
      <c r="D17" s="13">
        <f t="shared" si="0"/>
        <v>0</v>
      </c>
      <c r="E17" s="82"/>
      <c r="F17" s="83"/>
    </row>
    <row r="18" spans="1:12" s="11" customFormat="1" x14ac:dyDescent="0.3">
      <c r="B18" s="12"/>
      <c r="C18" s="12"/>
      <c r="D18" s="13">
        <f t="shared" si="0"/>
        <v>0</v>
      </c>
      <c r="E18" s="82"/>
      <c r="F18" s="83"/>
      <c r="L18" s="20"/>
    </row>
    <row r="19" spans="1:12" s="11" customFormat="1" x14ac:dyDescent="0.3">
      <c r="B19" s="12"/>
      <c r="C19" s="12"/>
      <c r="D19" s="13">
        <f t="shared" si="0"/>
        <v>0</v>
      </c>
      <c r="E19" s="82"/>
      <c r="F19" s="83"/>
    </row>
    <row r="20" spans="1:12" s="11" customFormat="1" x14ac:dyDescent="0.3">
      <c r="B20" s="12"/>
      <c r="C20" s="12"/>
      <c r="D20" s="13">
        <f t="shared" si="0"/>
        <v>0</v>
      </c>
      <c r="E20" s="82"/>
      <c r="F20" s="83"/>
    </row>
    <row r="21" spans="1:12" s="11" customFormat="1" x14ac:dyDescent="0.3">
      <c r="B21" s="12"/>
      <c r="C21" s="12"/>
      <c r="D21" s="13">
        <f t="shared" si="0"/>
        <v>0</v>
      </c>
      <c r="E21" s="82"/>
      <c r="F21" s="83"/>
    </row>
    <row r="22" spans="1:12" s="11" customFormat="1" x14ac:dyDescent="0.3">
      <c r="B22" s="12"/>
      <c r="C22" s="12"/>
      <c r="D22" s="13">
        <f t="shared" si="0"/>
        <v>0</v>
      </c>
      <c r="E22" s="82"/>
      <c r="F22" s="83"/>
    </row>
    <row r="23" spans="1:12" s="11" customFormat="1" x14ac:dyDescent="0.3">
      <c r="B23" s="12"/>
      <c r="C23" s="12"/>
      <c r="D23" s="13">
        <f t="shared" si="0"/>
        <v>0</v>
      </c>
      <c r="E23" s="82"/>
      <c r="F23" s="83"/>
    </row>
    <row r="24" spans="1:12" s="11" customFormat="1" x14ac:dyDescent="0.3">
      <c r="B24" s="12"/>
      <c r="C24" s="12"/>
      <c r="D24" s="13">
        <f t="shared" si="0"/>
        <v>0</v>
      </c>
      <c r="E24" s="82"/>
      <c r="F24" s="83"/>
    </row>
    <row r="25" spans="1:12" s="11" customFormat="1" x14ac:dyDescent="0.3">
      <c r="B25" s="12"/>
      <c r="C25" s="12"/>
      <c r="D25" s="13">
        <f t="shared" si="0"/>
        <v>0</v>
      </c>
      <c r="E25" s="82"/>
      <c r="F25" s="83"/>
    </row>
    <row r="26" spans="1:12" s="11" customFormat="1" x14ac:dyDescent="0.3">
      <c r="B26" s="12"/>
      <c r="C26" s="12"/>
      <c r="D26" s="13">
        <f t="shared" si="0"/>
        <v>0</v>
      </c>
      <c r="E26" s="82"/>
      <c r="F26" s="83"/>
    </row>
    <row r="27" spans="1:12" s="11" customFormat="1" x14ac:dyDescent="0.3">
      <c r="B27" s="12"/>
      <c r="C27" s="12"/>
      <c r="D27" s="13">
        <f t="shared" si="0"/>
        <v>0</v>
      </c>
      <c r="E27" s="82"/>
      <c r="F27" s="83"/>
    </row>
    <row r="28" spans="1:12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3"/>
      <c r="G28" s="7"/>
    </row>
    <row r="29" spans="1:12" x14ac:dyDescent="0.3">
      <c r="H29" s="2"/>
    </row>
    <row r="30" spans="1:12" x14ac:dyDescent="0.3">
      <c r="F30" s="7"/>
    </row>
    <row r="31" spans="1:12" x14ac:dyDescent="0.3">
      <c r="A31" s="14" t="s">
        <v>8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16</v>
      </c>
    </row>
    <row r="3" spans="1:7" x14ac:dyDescent="0.3">
      <c r="B3" s="8"/>
    </row>
    <row r="4" spans="1:7" x14ac:dyDescent="0.3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">
      <c r="D6" t="s">
        <v>7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4" t="s">
        <v>2</v>
      </c>
      <c r="F11" s="85"/>
    </row>
    <row r="12" spans="1:7" s="17" customFormat="1" x14ac:dyDescent="0.3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2"/>
      <c r="F13" s="83"/>
    </row>
    <row r="14" spans="1:7" s="11" customFormat="1" x14ac:dyDescent="0.3">
      <c r="B14" s="12"/>
      <c r="C14" s="12"/>
      <c r="D14" s="13">
        <f t="shared" si="0"/>
        <v>0</v>
      </c>
      <c r="E14" s="82"/>
      <c r="F14" s="83"/>
    </row>
    <row r="15" spans="1:7" s="11" customFormat="1" x14ac:dyDescent="0.3">
      <c r="B15" s="12"/>
      <c r="C15" s="12"/>
      <c r="D15" s="13">
        <f t="shared" si="0"/>
        <v>0</v>
      </c>
      <c r="E15" s="82"/>
      <c r="F15" s="83"/>
    </row>
    <row r="16" spans="1:7" s="11" customFormat="1" x14ac:dyDescent="0.3">
      <c r="B16" s="12"/>
      <c r="C16" s="12"/>
      <c r="D16" s="13">
        <f t="shared" si="0"/>
        <v>0</v>
      </c>
      <c r="E16" s="82"/>
      <c r="F16" s="83"/>
    </row>
    <row r="17" spans="1:12" s="11" customFormat="1" x14ac:dyDescent="0.3">
      <c r="B17" s="12"/>
      <c r="C17" s="12"/>
      <c r="D17" s="13">
        <f t="shared" si="0"/>
        <v>0</v>
      </c>
      <c r="E17" s="82"/>
      <c r="F17" s="83"/>
      <c r="L17" s="20"/>
    </row>
    <row r="18" spans="1:12" s="11" customFormat="1" x14ac:dyDescent="0.3">
      <c r="B18" s="12"/>
      <c r="C18" s="12"/>
      <c r="D18" s="13">
        <f t="shared" si="0"/>
        <v>0</v>
      </c>
      <c r="E18" s="82"/>
      <c r="F18" s="83"/>
    </row>
    <row r="19" spans="1:12" s="11" customFormat="1" x14ac:dyDescent="0.3">
      <c r="B19" s="12"/>
      <c r="C19" s="12"/>
      <c r="D19" s="13">
        <f t="shared" si="0"/>
        <v>0</v>
      </c>
      <c r="E19" s="82"/>
      <c r="F19" s="83"/>
    </row>
    <row r="20" spans="1:12" s="11" customFormat="1" x14ac:dyDescent="0.3">
      <c r="B20" s="12"/>
      <c r="C20" s="12"/>
      <c r="D20" s="13">
        <f t="shared" si="0"/>
        <v>0</v>
      </c>
      <c r="E20" s="82"/>
      <c r="F20" s="83"/>
    </row>
    <row r="21" spans="1:12" s="11" customFormat="1" x14ac:dyDescent="0.3">
      <c r="B21" s="12"/>
      <c r="C21" s="12"/>
      <c r="D21" s="13">
        <f t="shared" si="0"/>
        <v>0</v>
      </c>
      <c r="E21" s="82"/>
      <c r="F21" s="83"/>
    </row>
    <row r="22" spans="1:12" s="11" customFormat="1" x14ac:dyDescent="0.3">
      <c r="B22" s="12"/>
      <c r="C22" s="12"/>
      <c r="D22" s="13">
        <f t="shared" si="0"/>
        <v>0</v>
      </c>
      <c r="E22" s="82"/>
      <c r="F22" s="83"/>
    </row>
    <row r="23" spans="1:12" s="11" customFormat="1" x14ac:dyDescent="0.3">
      <c r="B23" s="12"/>
      <c r="C23" s="12"/>
      <c r="D23" s="13">
        <f t="shared" si="0"/>
        <v>0</v>
      </c>
      <c r="E23" s="82"/>
      <c r="F23" s="83"/>
    </row>
    <row r="24" spans="1:12" s="11" customFormat="1" x14ac:dyDescent="0.3">
      <c r="B24" s="12"/>
      <c r="C24" s="12"/>
      <c r="D24" s="13">
        <f t="shared" si="0"/>
        <v>0</v>
      </c>
      <c r="E24" s="82"/>
      <c r="F24" s="83"/>
    </row>
    <row r="25" spans="1:12" s="11" customFormat="1" x14ac:dyDescent="0.3">
      <c r="B25" s="12"/>
      <c r="C25" s="12"/>
      <c r="D25" s="13">
        <f t="shared" si="0"/>
        <v>0</v>
      </c>
      <c r="E25" s="82"/>
      <c r="F25" s="83"/>
    </row>
    <row r="26" spans="1:12" s="11" customFormat="1" x14ac:dyDescent="0.3">
      <c r="B26" s="12"/>
      <c r="C26" s="12"/>
      <c r="D26" s="13">
        <f t="shared" si="0"/>
        <v>0</v>
      </c>
      <c r="E26" s="82"/>
      <c r="F26" s="83"/>
    </row>
    <row r="27" spans="1:12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3"/>
      <c r="G27" s="7"/>
    </row>
    <row r="28" spans="1:12" x14ac:dyDescent="0.3">
      <c r="H28" s="2"/>
    </row>
    <row r="29" spans="1:12" x14ac:dyDescent="0.3">
      <c r="F29" s="7"/>
    </row>
    <row r="30" spans="1:12" x14ac:dyDescent="0.3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Alison</cp:lastModifiedBy>
  <cp:lastPrinted>2023-03-20T07:35:33Z</cp:lastPrinted>
  <dcterms:created xsi:type="dcterms:W3CDTF">2023-03-10T09:35:56Z</dcterms:created>
  <dcterms:modified xsi:type="dcterms:W3CDTF">2023-04-07T20:46:49Z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