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wshot Parish Counci\OneDrive\Ewshot PC\Documents\Documents\FINANCE\Audit\Audit 2025\External Audit 2025\"/>
    </mc:Choice>
  </mc:AlternateContent>
  <bookViews>
    <workbookView xWindow="11520" yWindow="0" windowWidth="11520" windowHeight="12360" tabRatio="874" activeTab="8"/>
  </bookViews>
  <sheets>
    <sheet name="Accounting Statement" sheetId="13" r:id="rId1"/>
    <sheet name="Box 2 Precept" sheetId="1" r:id="rId2"/>
    <sheet name="Box 3 Receipts" sheetId="7" r:id="rId3"/>
    <sheet name="Box 4 Staff costs" sheetId="8" r:id="rId4"/>
    <sheet name="Box 5 Loan repayments" sheetId="9" r:id="rId5"/>
    <sheet name="Box 6 Payments" sheetId="10" r:id="rId6"/>
    <sheet name="Reserves" sheetId="14" r:id="rId7"/>
    <sheet name="Box 9 Fixed assets" sheetId="11" r:id="rId8"/>
    <sheet name="Box 10 Borrowings" sheetId="12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0" l="1"/>
  <c r="D20" i="10"/>
  <c r="D23" i="10"/>
  <c r="D17" i="10"/>
  <c r="E34" i="11" l="1"/>
  <c r="C34" i="11"/>
  <c r="C40" i="11"/>
  <c r="B40" i="11"/>
  <c r="D39" i="11"/>
  <c r="D38" i="11"/>
  <c r="D37" i="11"/>
  <c r="C13" i="13"/>
  <c r="D13" i="13"/>
  <c r="D40" i="11" l="1"/>
  <c r="F26" i="14"/>
  <c r="F23" i="14"/>
  <c r="E4" i="14"/>
  <c r="F8" i="13"/>
  <c r="H8" i="13" s="1"/>
  <c r="E17" i="13"/>
  <c r="G17" i="13" s="1"/>
  <c r="E16" i="13"/>
  <c r="G16" i="13" s="1"/>
  <c r="E9" i="13"/>
  <c r="G9" i="13" s="1"/>
  <c r="E10" i="13"/>
  <c r="G10" i="13" s="1"/>
  <c r="E11" i="13"/>
  <c r="G11" i="13" s="1"/>
  <c r="E12" i="13"/>
  <c r="G12" i="13" s="1"/>
  <c r="E8" i="13"/>
  <c r="G8" i="13" s="1"/>
  <c r="F17" i="13"/>
  <c r="H17" i="13" s="1"/>
  <c r="F16" i="13"/>
  <c r="H16" i="13" s="1"/>
  <c r="F9" i="13"/>
  <c r="H9" i="13" s="1"/>
  <c r="F10" i="13"/>
  <c r="H10" i="13" s="1"/>
  <c r="F11" i="13"/>
  <c r="H11" i="13" s="1"/>
  <c r="F12" i="13"/>
  <c r="H12" i="13" s="1"/>
  <c r="G27" i="14" l="1"/>
  <c r="J9" i="13"/>
  <c r="J17" i="13"/>
  <c r="J16" i="13"/>
  <c r="J12" i="13"/>
  <c r="J8" i="13"/>
  <c r="J11" i="13"/>
  <c r="J10" i="13"/>
  <c r="E4" i="12"/>
  <c r="C4" i="12"/>
  <c r="E4" i="11"/>
  <c r="C4" i="11"/>
  <c r="E4" i="10"/>
  <c r="C4" i="10"/>
  <c r="E4" i="9"/>
  <c r="C4" i="9"/>
  <c r="E4" i="8"/>
  <c r="C4" i="8"/>
  <c r="E4" i="7"/>
  <c r="C4" i="7"/>
  <c r="C4" i="1"/>
  <c r="E4" i="1"/>
  <c r="C19" i="12"/>
  <c r="B19" i="12"/>
  <c r="D18" i="12"/>
  <c r="D17" i="12"/>
  <c r="D16" i="12"/>
  <c r="D15" i="12"/>
  <c r="D14" i="12"/>
  <c r="D13" i="12"/>
  <c r="D12" i="12"/>
  <c r="F7" i="12" s="1"/>
  <c r="C28" i="11"/>
  <c r="B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C29" i="10"/>
  <c r="B29" i="10"/>
  <c r="D28" i="10"/>
  <c r="D27" i="10"/>
  <c r="D26" i="10"/>
  <c r="D25" i="10"/>
  <c r="D24" i="10"/>
  <c r="D21" i="10"/>
  <c r="D19" i="10"/>
  <c r="D18" i="10"/>
  <c r="D16" i="10"/>
  <c r="D15" i="10"/>
  <c r="D14" i="10"/>
  <c r="C27" i="9"/>
  <c r="B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C28" i="8"/>
  <c r="B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C30" i="7"/>
  <c r="B30" i="7"/>
  <c r="D15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1"/>
  <c r="D15" i="1"/>
  <c r="D16" i="1"/>
  <c r="D17" i="1"/>
  <c r="D18" i="1"/>
  <c r="D19" i="1"/>
  <c r="C26" i="1"/>
  <c r="B26" i="1"/>
  <c r="D12" i="1"/>
  <c r="D13" i="1"/>
  <c r="D20" i="1"/>
  <c r="D21" i="1"/>
  <c r="D22" i="1"/>
  <c r="D23" i="1"/>
  <c r="D24" i="1"/>
  <c r="D25" i="1"/>
  <c r="D27" i="9" l="1"/>
  <c r="E7" i="10"/>
  <c r="F7" i="10" s="1"/>
  <c r="D29" i="10"/>
  <c r="D30" i="7"/>
  <c r="E7" i="8"/>
  <c r="F7" i="8" s="1"/>
  <c r="E6" i="12"/>
  <c r="E7" i="12"/>
  <c r="E7" i="11"/>
  <c r="F7" i="11" s="1"/>
  <c r="E7" i="9"/>
  <c r="F7" i="9" s="1"/>
  <c r="E7" i="7"/>
  <c r="F7" i="7" s="1"/>
  <c r="C4" i="14"/>
  <c r="E7" i="1"/>
  <c r="F7" i="1" s="1"/>
  <c r="E6" i="8"/>
  <c r="E6" i="7"/>
  <c r="E6" i="9"/>
  <c r="E6" i="10"/>
  <c r="E6" i="11"/>
  <c r="E6" i="1"/>
  <c r="D19" i="12"/>
  <c r="D28" i="11"/>
  <c r="D28" i="8"/>
  <c r="D26" i="1"/>
</calcChain>
</file>

<file path=xl/sharedStrings.xml><?xml version="1.0" encoding="utf-8"?>
<sst xmlns="http://schemas.openxmlformats.org/spreadsheetml/2006/main" count="172" uniqueCount="92">
  <si>
    <t>Total</t>
  </si>
  <si>
    <t>Explanation (Ensure each explanation is quantified)</t>
  </si>
  <si>
    <t>Precept or rates and levies</t>
  </si>
  <si>
    <t>Difference</t>
  </si>
  <si>
    <t>Enter more lines as appropriate</t>
  </si>
  <si>
    <t>Use the table below to breakdown your explanation</t>
  </si>
  <si>
    <t>Other receipts</t>
  </si>
  <si>
    <t>Staff costs</t>
  </si>
  <si>
    <t>Loan interest &amp; capital repayments</t>
  </si>
  <si>
    <t>All other payments</t>
  </si>
  <si>
    <t>Total fixed assets inc. long term investments</t>
  </si>
  <si>
    <t>(include any new additions or sold assets which should be reflected in other receipts or other payments)</t>
  </si>
  <si>
    <t>Total borrowings</t>
  </si>
  <si>
    <t>Year ending</t>
  </si>
  <si>
    <t>Notes and guidance</t>
  </si>
  <si>
    <t>1. Balances brought forward</t>
  </si>
  <si>
    <t>2. (+) Precept or Rates and Levies</t>
  </si>
  <si>
    <t>Total amount of precept (or for IDBs rates and levies) received or receivable in the year. Exclude any grants received.</t>
  </si>
  <si>
    <t>3. (+) Total other receipts</t>
  </si>
  <si>
    <t>Total income or receipts as recorded in the cashbook less the precept or rates/levies received (line 2). Include any grants received.</t>
  </si>
  <si>
    <t>4. (-) Staff costs</t>
  </si>
  <si>
    <t>Total expenditure or payments made to and on behalf of all employees.  Include gross salaries and wages, employers NI contirbutions, employers pension contributions, gratuities and severance payments.</t>
  </si>
  <si>
    <t>5. (-) Loan interest/capital repayments</t>
  </si>
  <si>
    <t>Total expenditure of payments of capital and interest made during the year on the authority's borrowings (if any).</t>
  </si>
  <si>
    <t>6. (-) All other payments</t>
  </si>
  <si>
    <t>Total expenditure or payments as recorded in the cashbook less staff costs (line 4) and loan interest/capital repayments (line 5).</t>
  </si>
  <si>
    <t>7. (=) Balances carried forward</t>
  </si>
  <si>
    <t>Total balances and reserves at the end of the year.  Must equal (1+2+3) - (4+5+6).</t>
  </si>
  <si>
    <t>8. Total value of cash and short term investments</t>
  </si>
  <si>
    <r>
      <t xml:space="preserve">The sum of all current and deposit bank accounts, cash holdings and short term investments held as at 31 March - </t>
    </r>
    <r>
      <rPr>
        <b/>
        <sz val="11"/>
        <color theme="1"/>
        <rFont val="Calibri"/>
        <family val="2"/>
        <scheme val="minor"/>
      </rPr>
      <t>to agree with bank reconciliation.</t>
    </r>
  </si>
  <si>
    <t>9. Total fixed assets plus long term investments and assets</t>
  </si>
  <si>
    <t>The value of all the property the authority owns - it is made up of all its fixed assets and long term investments as at 31 March.</t>
  </si>
  <si>
    <t>10. Total borrowings</t>
  </si>
  <si>
    <t>The outstanding capital balances as at 31 March of all loans from third parties (including PWLB).</t>
  </si>
  <si>
    <t>Total balances and reserves at the beginning of the year as recorded in the financial records.  Value must agree to Box 7 of previous year</t>
  </si>
  <si>
    <t>Please round all figures to nearest £1.  Do not leave any boxes blank and report £0 or Nil balances.  All figures must agree to underlying financial records.</t>
  </si>
  <si>
    <t>By completing this box, the figures will pull through to the relevant tabs of the workbook to assist you in reporting on the significant variances</t>
  </si>
  <si>
    <t>% Change</t>
  </si>
  <si>
    <t>(consider any fixed assets that have been sold and ensure reflected in explanation in box 9 fixed assets)</t>
  </si>
  <si>
    <t>(consider any fixed assets that have been purchased and reflect in explanation in box 9 fixed assets)</t>
  </si>
  <si>
    <t>Explanation required</t>
  </si>
  <si>
    <t>Variance £</t>
  </si>
  <si>
    <t>Variance %</t>
  </si>
  <si>
    <t>Reserves</t>
  </si>
  <si>
    <t>Box 7</t>
  </si>
  <si>
    <t>Precept</t>
  </si>
  <si>
    <t>£</t>
  </si>
  <si>
    <t>Earmarked reserves:</t>
  </si>
  <si>
    <t>General reserve</t>
  </si>
  <si>
    <t>Total reserves (must agree to Box 7)</t>
  </si>
  <si>
    <t>Bal c/f checker</t>
  </si>
  <si>
    <t>2023/24</t>
  </si>
  <si>
    <t>2023/24       £</t>
  </si>
  <si>
    <t>Please ensure you complete the value for both years, please do not provide the movement only.</t>
  </si>
  <si>
    <t>Is this purchase an asset and reflected in Box 9</t>
  </si>
  <si>
    <t>Fixed assets</t>
  </si>
  <si>
    <t>Long Term investments</t>
  </si>
  <si>
    <t>Please provide 3rd party confirmation if a non PWLB loan</t>
  </si>
  <si>
    <t>Please explain in the Reserves tab</t>
  </si>
  <si>
    <t>Is this asset movement reflected in Box 3 or Box 6</t>
  </si>
  <si>
    <t>If No please explain why</t>
  </si>
  <si>
    <t>Please provide value of investments held at each year end</t>
  </si>
  <si>
    <t>Identify and quantify, changes in head count, pay awards, change in hours, please provide a value</t>
  </si>
  <si>
    <t>Accounting statements 2024-25</t>
  </si>
  <si>
    <t>2024/25</t>
  </si>
  <si>
    <t>2024/25       £</t>
  </si>
  <si>
    <t xml:space="preserve">Interest - £36k added to a high interest savings account in April 2024. Interest paid in April 2025. </t>
  </si>
  <si>
    <t xml:space="preserve">VAT Reclaim. Less expenditure in 2023/24 = less VAT paid and to reclaim. </t>
  </si>
  <si>
    <t>Training - two newer councillors attending a basic knowledge course</t>
  </si>
  <si>
    <t>Upgrade to CCTV system</t>
  </si>
  <si>
    <t>Work on trees - following a survey that’s carried out every 3 years</t>
  </si>
  <si>
    <t>Grounds maintenance - Broomhill</t>
  </si>
  <si>
    <t>S106 Money for Recreation Use</t>
  </si>
  <si>
    <t>IT Provision</t>
  </si>
  <si>
    <t>Noticeboard Maintenance</t>
  </si>
  <si>
    <t>New Planting</t>
  </si>
  <si>
    <t>Christmas Trees</t>
  </si>
  <si>
    <t>Car Park Works</t>
  </si>
  <si>
    <t>Highways Projects</t>
  </si>
  <si>
    <t xml:space="preserve">Recreation Ground - one off projects </t>
  </si>
  <si>
    <t>Elections Contingency</t>
  </si>
  <si>
    <t>Tennis Court Refurbishment</t>
  </si>
  <si>
    <t>Play Area Refurbishment</t>
  </si>
  <si>
    <t>Climate Change/ Biodiversity</t>
  </si>
  <si>
    <t>Replacement dog waste bins</t>
  </si>
  <si>
    <t>New planting - including new trees</t>
  </si>
  <si>
    <t>Tennis Court Maintenance</t>
  </si>
  <si>
    <t>Interim inspection of play area - this is in addition to the annual inspection and is carried out every other year</t>
  </si>
  <si>
    <t>Hedge Maintenance - larger works carried out every other year</t>
  </si>
  <si>
    <t>yes</t>
  </si>
  <si>
    <t>Insurance - renewal received too late to be paid in 2023/2024, paid early in 2024/2025</t>
  </si>
  <si>
    <t xml:space="preserve">VAT - more payments in 2024/25 = more VAT reclaimed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</si>
</sst>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color rgb="FFFF0000"/>
      <name val="Trebuchet MS"/>
      <family val="2"/>
    </font>
    <font>
      <b/>
      <i/>
      <sz val="10"/>
      <color rgb="FF00B0F0"/>
      <name val="Trebuchet MS"/>
      <family val="2"/>
    </font>
    <font>
      <sz val="11"/>
      <color rgb="FF00B0F0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b/>
      <i/>
      <sz val="11"/>
      <color theme="1"/>
      <name val="Trebuchet MS"/>
      <family val="2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9" fontId="2" fillId="0" borderId="1" xfId="1" applyFont="1" applyBorder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/>
    <xf numFmtId="0" fontId="7" fillId="0" borderId="1" xfId="0" applyFont="1" applyBorder="1"/>
    <xf numFmtId="0" fontId="8" fillId="0" borderId="1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15" fontId="6" fillId="2" borderId="1" xfId="0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left" vertical="top" wrapText="1"/>
    </xf>
    <xf numFmtId="0" fontId="0" fillId="3" borderId="6" xfId="0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4" borderId="1" xfId="0" applyFill="1" applyBorder="1" applyAlignment="1">
      <alignment horizontal="left" vertical="top"/>
    </xf>
    <xf numFmtId="0" fontId="0" fillId="4" borderId="8" xfId="0" applyFill="1" applyBorder="1" applyAlignment="1">
      <alignment horizontal="left" vertical="top"/>
    </xf>
    <xf numFmtId="0" fontId="0" fillId="3" borderId="1" xfId="0" applyFill="1" applyBorder="1"/>
    <xf numFmtId="0" fontId="6" fillId="2" borderId="10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0" fillId="5" borderId="13" xfId="0" applyFill="1" applyBorder="1"/>
    <xf numFmtId="0" fontId="0" fillId="5" borderId="13" xfId="0" applyFill="1" applyBorder="1" applyAlignment="1">
      <alignment horizontal="left" vertical="top"/>
    </xf>
    <xf numFmtId="0" fontId="0" fillId="5" borderId="12" xfId="0" applyFill="1" applyBorder="1"/>
    <xf numFmtId="0" fontId="0" fillId="0" borderId="13" xfId="0" applyBorder="1" applyAlignment="1">
      <alignment horizontal="left" vertical="top" wrapText="1"/>
    </xf>
    <xf numFmtId="0" fontId="6" fillId="2" borderId="10" xfId="0" applyFont="1" applyFill="1" applyBorder="1" applyAlignment="1">
      <alignment horizontal="center"/>
    </xf>
    <xf numFmtId="15" fontId="6" fillId="2" borderId="2" xfId="0" applyNumberFormat="1" applyFont="1" applyFill="1" applyBorder="1" applyAlignment="1">
      <alignment horizontal="center"/>
    </xf>
    <xf numFmtId="9" fontId="0" fillId="4" borderId="2" xfId="1" applyFont="1" applyFill="1" applyBorder="1" applyAlignment="1">
      <alignment horizontal="center" vertical="top"/>
    </xf>
    <xf numFmtId="0" fontId="0" fillId="4" borderId="2" xfId="0" applyFill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4" borderId="10" xfId="0" applyFill="1" applyBorder="1" applyAlignment="1">
      <alignment horizontal="center" vertical="top"/>
    </xf>
    <xf numFmtId="0" fontId="0" fillId="2" borderId="10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9" fontId="0" fillId="2" borderId="10" xfId="1" applyFont="1" applyFill="1" applyBorder="1" applyAlignment="1">
      <alignment horizontal="center" vertical="top"/>
    </xf>
    <xf numFmtId="9" fontId="0" fillId="4" borderId="11" xfId="1" applyFont="1" applyFill="1" applyBorder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5" fillId="6" borderId="0" xfId="0" applyFont="1" applyFill="1"/>
    <xf numFmtId="0" fontId="15" fillId="0" borderId="14" xfId="0" applyFont="1" applyBorder="1"/>
    <xf numFmtId="0" fontId="16" fillId="0" borderId="15" xfId="0" applyFont="1" applyBorder="1"/>
    <xf numFmtId="0" fontId="17" fillId="0" borderId="0" xfId="0" applyFont="1"/>
    <xf numFmtId="0" fontId="15" fillId="3" borderId="1" xfId="0" applyFont="1" applyFill="1" applyBorder="1"/>
    <xf numFmtId="0" fontId="15" fillId="0" borderId="0" xfId="0" applyFont="1" applyAlignment="1">
      <alignment horizontal="right"/>
    </xf>
    <xf numFmtId="9" fontId="18" fillId="0" borderId="0" xfId="1" applyFont="1" applyBorder="1"/>
    <xf numFmtId="43" fontId="0" fillId="4" borderId="1" xfId="2" applyFont="1" applyFill="1" applyBorder="1" applyAlignment="1">
      <alignment horizontal="center" vertical="top"/>
    </xf>
    <xf numFmtId="43" fontId="0" fillId="2" borderId="8" xfId="2" applyFont="1" applyFill="1" applyBorder="1" applyAlignment="1">
      <alignment horizontal="center" vertical="top"/>
    </xf>
    <xf numFmtId="43" fontId="0" fillId="4" borderId="5" xfId="2" applyFont="1" applyFill="1" applyBorder="1" applyAlignment="1">
      <alignment horizontal="center" vertical="top"/>
    </xf>
    <xf numFmtId="43" fontId="0" fillId="4" borderId="8" xfId="2" applyFont="1" applyFill="1" applyBorder="1" applyAlignment="1">
      <alignment horizontal="center" vertical="top"/>
    </xf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8" fillId="2" borderId="1" xfId="0" applyFont="1" applyFill="1" applyBorder="1"/>
    <xf numFmtId="0" fontId="6" fillId="2" borderId="1" xfId="0" applyFont="1" applyFill="1" applyBorder="1"/>
    <xf numFmtId="0" fontId="19" fillId="0" borderId="0" xfId="0" applyFont="1"/>
    <xf numFmtId="0" fontId="7" fillId="0" borderId="2" xfId="0" applyFont="1" applyBorder="1"/>
    <xf numFmtId="0" fontId="0" fillId="0" borderId="3" xfId="0" applyBorder="1"/>
    <xf numFmtId="0" fontId="0" fillId="6" borderId="0" xfId="0" applyFill="1"/>
    <xf numFmtId="41" fontId="0" fillId="6" borderId="0" xfId="0" applyNumberFormat="1" applyFill="1"/>
    <xf numFmtId="0" fontId="6" fillId="2" borderId="5" xfId="0" applyFont="1" applyFill="1" applyBorder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7" fillId="0" borderId="2" xfId="0" applyFont="1" applyBorder="1"/>
    <xf numFmtId="0" fontId="0" fillId="0" borderId="3" xfId="0" applyBorder="1"/>
    <xf numFmtId="0" fontId="6" fillId="0" borderId="2" xfId="0" applyFont="1" applyBorder="1"/>
    <xf numFmtId="0" fontId="3" fillId="2" borderId="2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7" fillId="0" borderId="3" xfId="0" applyFont="1" applyBorder="1"/>
    <xf numFmtId="0" fontId="8" fillId="0" borderId="2" xfId="0" applyFont="1" applyBorder="1"/>
    <xf numFmtId="0" fontId="8" fillId="0" borderId="3" xfId="0" applyFont="1" applyBorder="1"/>
  </cellXfs>
  <cellStyles count="3">
    <cellStyle name="Comma" xfId="2" builtinId="3"/>
    <cellStyle name="Normal" xfId="0" builtinId="0"/>
    <cellStyle name="Percent" xfId="1" builtinId="5"/>
  </cellStyles>
  <dxfs count="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topLeftCell="A4" workbookViewId="0">
      <selection activeCell="D12" sqref="D12"/>
    </sheetView>
  </sheetViews>
  <sheetFormatPr defaultRowHeight="14.4" x14ac:dyDescent="0.3"/>
  <cols>
    <col min="1" max="1" width="4.109375" customWidth="1"/>
    <col min="2" max="2" width="28.6640625" style="22" customWidth="1"/>
    <col min="3" max="6" width="16.5546875" customWidth="1"/>
    <col min="7" max="8" width="16.5546875" hidden="1" customWidth="1"/>
    <col min="9" max="9" width="77.109375" style="24" customWidth="1"/>
    <col min="10" max="10" width="23.109375" bestFit="1" customWidth="1"/>
  </cols>
  <sheetData>
    <row r="1" spans="2:10" ht="17.25" customHeight="1" x14ac:dyDescent="0.3">
      <c r="B1" s="26" t="s">
        <v>63</v>
      </c>
    </row>
    <row r="3" spans="2:10" ht="15" customHeight="1" x14ac:dyDescent="0.3">
      <c r="B3" s="82" t="s">
        <v>36</v>
      </c>
      <c r="C3" s="83"/>
      <c r="D3" s="83"/>
      <c r="E3" s="83"/>
      <c r="F3" s="83"/>
      <c r="G3" s="83"/>
      <c r="H3" s="83"/>
      <c r="I3" s="83"/>
    </row>
    <row r="4" spans="2:10" ht="15" customHeight="1" thickBot="1" x14ac:dyDescent="0.35"/>
    <row r="5" spans="2:10" ht="15" customHeight="1" x14ac:dyDescent="0.3">
      <c r="B5" s="27"/>
      <c r="C5" s="81" t="s">
        <v>13</v>
      </c>
      <c r="D5" s="81"/>
      <c r="E5" s="47"/>
      <c r="F5" s="47"/>
      <c r="G5" s="47"/>
      <c r="H5" s="47"/>
      <c r="I5" s="37" t="s">
        <v>14</v>
      </c>
      <c r="J5" s="42" t="s">
        <v>40</v>
      </c>
    </row>
    <row r="6" spans="2:10" ht="28.8" x14ac:dyDescent="0.3">
      <c r="B6" s="28"/>
      <c r="C6" s="29">
        <v>45382</v>
      </c>
      <c r="D6" s="29">
        <v>45747</v>
      </c>
      <c r="E6" s="48" t="s">
        <v>41</v>
      </c>
      <c r="F6" s="48" t="s">
        <v>42</v>
      </c>
      <c r="G6" s="48"/>
      <c r="H6" s="48"/>
      <c r="I6" s="38" t="s">
        <v>35</v>
      </c>
      <c r="J6" s="43"/>
    </row>
    <row r="7" spans="2:10" s="21" customFormat="1" ht="28.8" x14ac:dyDescent="0.3">
      <c r="B7" s="30" t="s">
        <v>15</v>
      </c>
      <c r="C7" s="68">
        <v>74455</v>
      </c>
      <c r="D7" s="68">
        <v>85792</v>
      </c>
      <c r="E7" s="55"/>
      <c r="F7" s="55"/>
      <c r="G7" s="50"/>
      <c r="H7" s="50"/>
      <c r="I7" s="39" t="s">
        <v>34</v>
      </c>
      <c r="J7" s="44"/>
    </row>
    <row r="8" spans="2:10" s="21" customFormat="1" ht="28.8" x14ac:dyDescent="0.3">
      <c r="B8" s="30" t="s">
        <v>16</v>
      </c>
      <c r="C8" s="68">
        <v>34526</v>
      </c>
      <c r="D8" s="68">
        <v>36886</v>
      </c>
      <c r="E8" s="50">
        <f>D8-C8</f>
        <v>2360</v>
      </c>
      <c r="F8" s="49">
        <f>IF(AND(C8=0,D8=0),0,IF(C8=0,1,IF(D8=0,-1,(D8-C8)/C8)))</f>
        <v>6.8354283728204832E-2</v>
      </c>
      <c r="G8" s="34" t="str">
        <f>IF(E8&gt;100000,"Yes",IF(E8&lt;-100000,"Yes","No"))</f>
        <v>No</v>
      </c>
      <c r="H8" s="34" t="str">
        <f>IF(F8&gt;15%,"Yes",IF(F8&lt;-15%,"Yes","No"))</f>
        <v>No</v>
      </c>
      <c r="I8" s="39" t="s">
        <v>17</v>
      </c>
      <c r="J8" s="46" t="str">
        <f>IF(ISBLANK(C8),"Enter figures",IF(G8="Yes","Please explain within the relevant tab",IF(H8="Yes","Please explain within the relevant tab","No explanation required")))</f>
        <v>No explanation required</v>
      </c>
    </row>
    <row r="9" spans="2:10" s="21" customFormat="1" ht="34.5" customHeight="1" x14ac:dyDescent="0.3">
      <c r="B9" s="30" t="s">
        <v>18</v>
      </c>
      <c r="C9" s="68">
        <v>2188</v>
      </c>
      <c r="D9" s="68">
        <v>4794</v>
      </c>
      <c r="E9" s="50">
        <f t="shared" ref="E9:E12" si="0">D9-C9</f>
        <v>2606</v>
      </c>
      <c r="F9" s="49">
        <f t="shared" ref="F9:F12" si="1">IF(AND(C9=0,D9=0),0,IF(C9=0,1,IF(D9=0,-1,(D9-C9)/C9)))</f>
        <v>1.1910420475319927</v>
      </c>
      <c r="G9" s="34" t="str">
        <f t="shared" ref="G9:G12" si="2">IF(E9&gt;100000,"Yes",IF(E9&lt;-100000,"Yes","No"))</f>
        <v>No</v>
      </c>
      <c r="H9" s="34" t="str">
        <f t="shared" ref="H9:H12" si="3">IF(F9&gt;15%,"Yes",IF(F9&lt;-15%,"Yes","No"))</f>
        <v>Yes</v>
      </c>
      <c r="I9" s="39" t="s">
        <v>19</v>
      </c>
      <c r="J9" s="46" t="str">
        <f>IF(ISBLANK(C9),"Enter figures",IF(G9="Yes","Please explain within the relevant tab",IF(H9="Yes","Please explain within the relevant tab","No explanation required")))</f>
        <v>Please explain within the relevant tab</v>
      </c>
    </row>
    <row r="10" spans="2:10" ht="43.2" x14ac:dyDescent="0.3">
      <c r="B10" s="31" t="s">
        <v>20</v>
      </c>
      <c r="C10" s="68">
        <v>6823</v>
      </c>
      <c r="D10" s="68">
        <v>7122</v>
      </c>
      <c r="E10" s="50">
        <f t="shared" si="0"/>
        <v>299</v>
      </c>
      <c r="F10" s="49">
        <f t="shared" si="1"/>
        <v>4.3822365528359962E-2</v>
      </c>
      <c r="G10" s="34" t="str">
        <f t="shared" si="2"/>
        <v>No</v>
      </c>
      <c r="H10" s="34" t="str">
        <f t="shared" si="3"/>
        <v>No</v>
      </c>
      <c r="I10" s="39" t="s">
        <v>21</v>
      </c>
      <c r="J10" s="46" t="str">
        <f t="shared" ref="J10:J12" si="4">IF(ISBLANK(C10),"Enter figures",IF(G10="Yes","Please explain within the relevant tab",IF(H10="Yes","Please explain within the relevant tab","No explanation required")))</f>
        <v>No explanation required</v>
      </c>
    </row>
    <row r="11" spans="2:10" ht="28.8" x14ac:dyDescent="0.3">
      <c r="B11" s="31" t="s">
        <v>22</v>
      </c>
      <c r="C11" s="68">
        <v>0</v>
      </c>
      <c r="D11" s="68">
        <v>0</v>
      </c>
      <c r="E11" s="50">
        <f t="shared" si="0"/>
        <v>0</v>
      </c>
      <c r="F11" s="49">
        <f t="shared" si="1"/>
        <v>0</v>
      </c>
      <c r="G11" s="34" t="str">
        <f t="shared" si="2"/>
        <v>No</v>
      </c>
      <c r="H11" s="34" t="str">
        <f t="shared" si="3"/>
        <v>No</v>
      </c>
      <c r="I11" s="39" t="s">
        <v>23</v>
      </c>
      <c r="J11" s="46" t="str">
        <f t="shared" si="4"/>
        <v>No explanation required</v>
      </c>
    </row>
    <row r="12" spans="2:10" ht="28.8" x14ac:dyDescent="0.3">
      <c r="B12" s="31" t="s">
        <v>24</v>
      </c>
      <c r="C12" s="68">
        <v>18554</v>
      </c>
      <c r="D12" s="68">
        <v>22593</v>
      </c>
      <c r="E12" s="50">
        <f t="shared" si="0"/>
        <v>4039</v>
      </c>
      <c r="F12" s="49">
        <f t="shared" si="1"/>
        <v>0.21768890805217203</v>
      </c>
      <c r="G12" s="34" t="str">
        <f t="shared" si="2"/>
        <v>No</v>
      </c>
      <c r="H12" s="34" t="str">
        <f t="shared" si="3"/>
        <v>Yes</v>
      </c>
      <c r="I12" s="39" t="s">
        <v>25</v>
      </c>
      <c r="J12" s="46" t="str">
        <f t="shared" si="4"/>
        <v>Please explain within the relevant tab</v>
      </c>
    </row>
    <row r="13" spans="2:10" ht="38.25" customHeight="1" thickBot="1" x14ac:dyDescent="0.35">
      <c r="B13" s="32" t="s">
        <v>26</v>
      </c>
      <c r="C13" s="69">
        <f>C7+C8+C9-C10-C11-C12</f>
        <v>85792</v>
      </c>
      <c r="D13" s="69">
        <f>D7+D8+D9-D10-D11-D12</f>
        <v>97757</v>
      </c>
      <c r="E13" s="56"/>
      <c r="F13" s="56"/>
      <c r="G13" s="51"/>
      <c r="H13" s="51"/>
      <c r="I13" s="40" t="s">
        <v>27</v>
      </c>
      <c r="J13" s="46" t="s">
        <v>58</v>
      </c>
    </row>
    <row r="14" spans="2:10" ht="15" thickBot="1" x14ac:dyDescent="0.35">
      <c r="B14" s="23"/>
      <c r="C14" s="52" t="s">
        <v>50</v>
      </c>
      <c r="D14" s="52" t="s">
        <v>50</v>
      </c>
      <c r="E14" s="52"/>
      <c r="F14" s="52"/>
      <c r="G14" s="52"/>
      <c r="H14" s="52"/>
      <c r="I14" s="25"/>
      <c r="J14" s="46"/>
    </row>
    <row r="15" spans="2:10" ht="28.8" x14ac:dyDescent="0.3">
      <c r="B15" s="33" t="s">
        <v>28</v>
      </c>
      <c r="C15" s="70">
        <v>85792</v>
      </c>
      <c r="D15" s="70">
        <v>97756</v>
      </c>
      <c r="E15" s="54"/>
      <c r="F15" s="57"/>
      <c r="G15" s="53"/>
      <c r="H15" s="53"/>
      <c r="I15" s="41" t="s">
        <v>29</v>
      </c>
      <c r="J15" s="45"/>
    </row>
    <row r="16" spans="2:10" ht="28.8" x14ac:dyDescent="0.3">
      <c r="B16" s="31" t="s">
        <v>30</v>
      </c>
      <c r="C16" s="68">
        <v>117412</v>
      </c>
      <c r="D16" s="68">
        <v>118590</v>
      </c>
      <c r="E16" s="50">
        <f>D16-C16</f>
        <v>1178</v>
      </c>
      <c r="F16" s="49">
        <f t="shared" ref="F16:F17" si="5">IF(AND(C16=0,D16=0),0,IF(C16=0,1,IF(D16=0,-1,(D16-C16)/C16)))</f>
        <v>1.0033046025959868E-2</v>
      </c>
      <c r="G16" s="34" t="str">
        <f t="shared" ref="G16:G17" si="6">IF(E16&gt;100000,"Yes",IF(E16&lt;-100000,"Yes","No"))</f>
        <v>No</v>
      </c>
      <c r="H16" s="34" t="str">
        <f t="shared" ref="H16:H17" si="7">IF(F16&gt;15%,"Yes",IF(F16&lt;-15%,"Yes","No"))</f>
        <v>No</v>
      </c>
      <c r="I16" s="39" t="s">
        <v>31</v>
      </c>
      <c r="J16" s="46" t="str">
        <f t="shared" ref="J16:J17" si="8">IF(ISBLANK(C16),"Enter figures",IF(G16="Yes","Please explain within the relevant tab",IF(H16="Yes","Please explain within the relevant tab","No explanation required")))</f>
        <v>No explanation required</v>
      </c>
    </row>
    <row r="17" spans="2:10" ht="29.4" thickBot="1" x14ac:dyDescent="0.35">
      <c r="B17" s="32" t="s">
        <v>32</v>
      </c>
      <c r="C17" s="71">
        <v>0</v>
      </c>
      <c r="D17" s="71">
        <v>0</v>
      </c>
      <c r="E17" s="51">
        <f>D17-C17</f>
        <v>0</v>
      </c>
      <c r="F17" s="58">
        <f t="shared" si="5"/>
        <v>0</v>
      </c>
      <c r="G17" s="35" t="str">
        <f t="shared" si="6"/>
        <v>No</v>
      </c>
      <c r="H17" s="35" t="str">
        <f t="shared" si="7"/>
        <v>No</v>
      </c>
      <c r="I17" s="40" t="s">
        <v>33</v>
      </c>
      <c r="J17" s="46" t="str">
        <f t="shared" si="8"/>
        <v>No explanation required</v>
      </c>
    </row>
  </sheetData>
  <mergeCells count="2">
    <mergeCell ref="C5:D5"/>
    <mergeCell ref="B3:I3"/>
  </mergeCells>
  <conditionalFormatting sqref="E8:E12 E16:E17">
    <cfRule type="cellIs" dxfId="6" priority="6" operator="lessThan">
      <formula>-100000</formula>
    </cfRule>
    <cfRule type="cellIs" dxfId="5" priority="7" operator="greaterThan">
      <formula>100000</formula>
    </cfRule>
  </conditionalFormatting>
  <conditionalFormatting sqref="F8:F12 F15:F17">
    <cfRule type="cellIs" dxfId="4" priority="4" operator="lessThan">
      <formula>-0.15</formula>
    </cfRule>
    <cfRule type="cellIs" dxfId="3" priority="5" operator="greaterThan">
      <formula>0.15</formula>
    </cfRule>
  </conditionalFormatting>
  <conditionalFormatting sqref="J8:J12">
    <cfRule type="cellIs" dxfId="2" priority="3" operator="equal">
      <formula>"Please explain within the relevant tab"</formula>
    </cfRule>
  </conditionalFormatting>
  <conditionalFormatting sqref="J13">
    <cfRule type="cellIs" dxfId="1" priority="2" operator="equal">
      <formula>"Please explain in the Reserves tab"</formula>
    </cfRule>
  </conditionalFormatting>
  <conditionalFormatting sqref="J16:J17">
    <cfRule type="cellIs" dxfId="0" priority="1" operator="equal">
      <formula>"Please explain within the relevant tab"</formula>
    </cfRule>
  </conditionalFormatting>
  <pageMargins left="0.7" right="0.7" top="0.75" bottom="0.75" header="0.3" footer="0.3"/>
  <pageSetup paperSize="9" scale="66" orientation="landscape" horizontalDpi="1200" verticalDpi="1200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2:6" x14ac:dyDescent="0.3">
      <c r="B1" s="15" t="s">
        <v>2</v>
      </c>
    </row>
    <row r="3" spans="2:6" x14ac:dyDescent="0.3">
      <c r="B3" s="8"/>
    </row>
    <row r="4" spans="2:6" x14ac:dyDescent="0.3">
      <c r="B4" t="s">
        <v>51</v>
      </c>
      <c r="C4" s="36">
        <f>'Accounting Statement'!C8</f>
        <v>34526</v>
      </c>
      <c r="D4" t="s">
        <v>64</v>
      </c>
      <c r="E4" s="36">
        <f>'Accounting Statement'!D8</f>
        <v>36886</v>
      </c>
    </row>
    <row r="6" spans="2:6" x14ac:dyDescent="0.3">
      <c r="D6" t="s">
        <v>3</v>
      </c>
      <c r="E6" s="1">
        <f>E4-C4</f>
        <v>2360</v>
      </c>
    </row>
    <row r="7" spans="2:6" x14ac:dyDescent="0.3">
      <c r="D7" t="s">
        <v>37</v>
      </c>
      <c r="E7" s="6">
        <f>IF(AND(C4=0,E4=0),0,IF(C4=0,1,IF(E4=0,-1,(E4-C4)/C4)))</f>
        <v>6.8354283728204832E-2</v>
      </c>
      <c r="F7" t="str">
        <f>IF(E7&lt;-0.15,"yes explain",IF(E7&gt;0.15,"Yes explain","No explanation required"))</f>
        <v>No explanation required</v>
      </c>
    </row>
    <row r="9" spans="2:6" x14ac:dyDescent="0.3">
      <c r="B9" s="8" t="s">
        <v>5</v>
      </c>
    </row>
    <row r="10" spans="2:6" x14ac:dyDescent="0.3">
      <c r="B10" s="8"/>
    </row>
    <row r="11" spans="2:6" s="3" customFormat="1" ht="27.6" x14ac:dyDescent="0.3">
      <c r="B11" s="4" t="s">
        <v>52</v>
      </c>
      <c r="C11" s="4" t="s">
        <v>65</v>
      </c>
      <c r="D11" s="5" t="s">
        <v>3</v>
      </c>
      <c r="E11" s="87" t="s">
        <v>1</v>
      </c>
      <c r="F11" s="88"/>
    </row>
    <row r="12" spans="2:6" s="11" customFormat="1" x14ac:dyDescent="0.3">
      <c r="B12" s="12"/>
      <c r="C12" s="12"/>
      <c r="D12" s="13">
        <f t="shared" ref="D12:D25" si="0">C12-B12</f>
        <v>0</v>
      </c>
      <c r="E12" s="84"/>
      <c r="F12" s="85"/>
    </row>
    <row r="13" spans="2:6" s="11" customFormat="1" x14ac:dyDescent="0.3">
      <c r="B13" s="12"/>
      <c r="C13" s="12"/>
      <c r="D13" s="13">
        <f t="shared" si="0"/>
        <v>0</v>
      </c>
      <c r="E13" s="84"/>
      <c r="F13" s="85"/>
    </row>
    <row r="14" spans="2:6" s="11" customFormat="1" x14ac:dyDescent="0.3">
      <c r="B14" s="12"/>
      <c r="C14" s="12"/>
      <c r="D14" s="13">
        <f t="shared" si="0"/>
        <v>0</v>
      </c>
      <c r="E14" s="84"/>
      <c r="F14" s="85"/>
    </row>
    <row r="15" spans="2:6" s="11" customFormat="1" x14ac:dyDescent="0.3">
      <c r="B15" s="12"/>
      <c r="C15" s="12"/>
      <c r="D15" s="13">
        <f t="shared" si="0"/>
        <v>0</v>
      </c>
      <c r="E15" s="84"/>
      <c r="F15" s="85"/>
    </row>
    <row r="16" spans="2:6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x14ac:dyDescent="0.3">
      <c r="A26" s="9" t="s">
        <v>0</v>
      </c>
      <c r="B26" s="10">
        <f>SUM(B12:B25)</f>
        <v>0</v>
      </c>
      <c r="C26" s="10">
        <f>SUM(C12:C25)</f>
        <v>0</v>
      </c>
      <c r="D26" s="10">
        <f>SUM(D12:D25)</f>
        <v>0</v>
      </c>
      <c r="E26" s="86"/>
      <c r="F26" s="85"/>
      <c r="G26" s="7"/>
    </row>
    <row r="27" spans="1:8" x14ac:dyDescent="0.3">
      <c r="H27" s="2"/>
    </row>
    <row r="28" spans="1:8" x14ac:dyDescent="0.3">
      <c r="F28" s="7"/>
    </row>
    <row r="29" spans="1:8" x14ac:dyDescent="0.3">
      <c r="A29" s="14" t="s">
        <v>4</v>
      </c>
    </row>
  </sheetData>
  <mergeCells count="16">
    <mergeCell ref="E21:F21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2"/>
    <mergeCell ref="E23:F23"/>
    <mergeCell ref="E24:F24"/>
    <mergeCell ref="E25:F25"/>
    <mergeCell ref="E26:F2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workbookViewId="0">
      <selection activeCell="E4" sqref="E4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6</v>
      </c>
    </row>
    <row r="3" spans="1:7" x14ac:dyDescent="0.3">
      <c r="B3" s="8"/>
    </row>
    <row r="4" spans="1:7" x14ac:dyDescent="0.3">
      <c r="B4" t="s">
        <v>51</v>
      </c>
      <c r="C4" s="36">
        <f>'Accounting Statement'!C9</f>
        <v>2188</v>
      </c>
      <c r="D4" t="s">
        <v>64</v>
      </c>
      <c r="E4" s="36">
        <f>'Accounting Statement'!D9</f>
        <v>4794</v>
      </c>
    </row>
    <row r="6" spans="1:7" x14ac:dyDescent="0.3">
      <c r="D6" t="s">
        <v>3</v>
      </c>
      <c r="E6" s="1">
        <f>E4-C4</f>
        <v>2606</v>
      </c>
    </row>
    <row r="7" spans="1:7" x14ac:dyDescent="0.3">
      <c r="D7" t="s">
        <v>37</v>
      </c>
      <c r="E7" s="6">
        <f>IF(AND(C4=0,E4=0),0,IF(C4=0,1,IF(E4=0,-1,(E4-C4)/C4)))</f>
        <v>1.1910420475319927</v>
      </c>
      <c r="F7" t="str">
        <f>IF(E7&lt;-0.15,"yes explain",IF(E7&gt;0.15,"Yes explain","No explanation required"))</f>
        <v>Yes explain</v>
      </c>
    </row>
    <row r="9" spans="1:7" x14ac:dyDescent="0.3">
      <c r="B9" s="8" t="s">
        <v>5</v>
      </c>
    </row>
    <row r="10" spans="1:7" x14ac:dyDescent="0.3">
      <c r="B10" s="76" t="s">
        <v>38</v>
      </c>
    </row>
    <row r="11" spans="1:7" x14ac:dyDescent="0.3">
      <c r="B11" s="76" t="s">
        <v>53</v>
      </c>
    </row>
    <row r="12" spans="1:7" x14ac:dyDescent="0.3">
      <c r="B12" s="76"/>
    </row>
    <row r="13" spans="1:7" x14ac:dyDescent="0.3">
      <c r="B13" s="8"/>
    </row>
    <row r="14" spans="1:7" s="3" customFormat="1" ht="27.6" x14ac:dyDescent="0.3">
      <c r="B14" s="4" t="s">
        <v>52</v>
      </c>
      <c r="C14" s="4" t="s">
        <v>65</v>
      </c>
      <c r="D14" s="5" t="s">
        <v>3</v>
      </c>
      <c r="E14" s="87" t="s">
        <v>1</v>
      </c>
      <c r="F14" s="88"/>
    </row>
    <row r="15" spans="1:7" s="17" customFormat="1" x14ac:dyDescent="0.3">
      <c r="A15" s="16"/>
      <c r="B15" s="12">
        <v>559</v>
      </c>
      <c r="C15" s="12">
        <v>2078</v>
      </c>
      <c r="D15" s="74">
        <f>C15-B15</f>
        <v>1519</v>
      </c>
      <c r="E15" s="84" t="s">
        <v>66</v>
      </c>
      <c r="F15" s="89"/>
      <c r="G15" s="16"/>
    </row>
    <row r="16" spans="1:7" s="11" customFormat="1" x14ac:dyDescent="0.3">
      <c r="B16" s="12">
        <v>1629</v>
      </c>
      <c r="C16" s="12">
        <v>2716</v>
      </c>
      <c r="D16" s="74">
        <f t="shared" ref="D16:D29" si="0">C16-B16</f>
        <v>1087</v>
      </c>
      <c r="E16" s="84" t="s">
        <v>67</v>
      </c>
      <c r="F16" s="85"/>
    </row>
    <row r="17" spans="1:8" s="11" customFormat="1" x14ac:dyDescent="0.3">
      <c r="B17" s="12"/>
      <c r="C17" s="12"/>
      <c r="D17" s="74">
        <f t="shared" si="0"/>
        <v>0</v>
      </c>
      <c r="E17" s="84"/>
      <c r="F17" s="85"/>
    </row>
    <row r="18" spans="1:8" s="11" customFormat="1" x14ac:dyDescent="0.3">
      <c r="B18" s="12"/>
      <c r="C18" s="12"/>
      <c r="D18" s="74">
        <f t="shared" si="0"/>
        <v>0</v>
      </c>
      <c r="E18" s="84"/>
      <c r="F18" s="85"/>
    </row>
    <row r="19" spans="1:8" s="11" customFormat="1" x14ac:dyDescent="0.3">
      <c r="B19" s="12"/>
      <c r="C19" s="12"/>
      <c r="D19" s="74">
        <f t="shared" si="0"/>
        <v>0</v>
      </c>
      <c r="E19" s="84"/>
      <c r="F19" s="85"/>
    </row>
    <row r="20" spans="1:8" s="11" customFormat="1" x14ac:dyDescent="0.3">
      <c r="B20" s="12"/>
      <c r="C20" s="12"/>
      <c r="D20" s="74">
        <f t="shared" si="0"/>
        <v>0</v>
      </c>
      <c r="E20" s="84"/>
      <c r="F20" s="85"/>
    </row>
    <row r="21" spans="1:8" s="11" customFormat="1" x14ac:dyDescent="0.3">
      <c r="B21" s="12"/>
      <c r="C21" s="12"/>
      <c r="D21" s="74">
        <f t="shared" si="0"/>
        <v>0</v>
      </c>
      <c r="E21" s="84"/>
      <c r="F21" s="85"/>
    </row>
    <row r="22" spans="1:8" s="11" customFormat="1" x14ac:dyDescent="0.3">
      <c r="B22" s="12"/>
      <c r="C22" s="12"/>
      <c r="D22" s="74">
        <f t="shared" si="0"/>
        <v>0</v>
      </c>
      <c r="E22" s="84"/>
      <c r="F22" s="85"/>
    </row>
    <row r="23" spans="1:8" s="11" customFormat="1" x14ac:dyDescent="0.3">
      <c r="B23" s="12"/>
      <c r="C23" s="12"/>
      <c r="D23" s="74">
        <f t="shared" si="0"/>
        <v>0</v>
      </c>
      <c r="E23" s="84"/>
      <c r="F23" s="85"/>
    </row>
    <row r="24" spans="1:8" s="11" customFormat="1" x14ac:dyDescent="0.3">
      <c r="B24" s="12"/>
      <c r="C24" s="12"/>
      <c r="D24" s="74">
        <f t="shared" si="0"/>
        <v>0</v>
      </c>
      <c r="E24" s="84"/>
      <c r="F24" s="85"/>
    </row>
    <row r="25" spans="1:8" s="11" customFormat="1" x14ac:dyDescent="0.3">
      <c r="B25" s="12"/>
      <c r="C25" s="12"/>
      <c r="D25" s="74">
        <f t="shared" si="0"/>
        <v>0</v>
      </c>
      <c r="E25" s="84"/>
      <c r="F25" s="85"/>
    </row>
    <row r="26" spans="1:8" s="11" customFormat="1" x14ac:dyDescent="0.3">
      <c r="B26" s="12"/>
      <c r="C26" s="12"/>
      <c r="D26" s="74">
        <f t="shared" si="0"/>
        <v>0</v>
      </c>
      <c r="E26" s="84"/>
      <c r="F26" s="85"/>
    </row>
    <row r="27" spans="1:8" s="11" customFormat="1" x14ac:dyDescent="0.3">
      <c r="B27" s="12"/>
      <c r="C27" s="12"/>
      <c r="D27" s="74">
        <f t="shared" si="0"/>
        <v>0</v>
      </c>
      <c r="E27" s="84"/>
      <c r="F27" s="85"/>
    </row>
    <row r="28" spans="1:8" s="11" customFormat="1" x14ac:dyDescent="0.3">
      <c r="B28" s="12"/>
      <c r="C28" s="12"/>
      <c r="D28" s="74">
        <f t="shared" si="0"/>
        <v>0</v>
      </c>
      <c r="E28" s="84"/>
      <c r="F28" s="85"/>
    </row>
    <row r="29" spans="1:8" s="11" customFormat="1" x14ac:dyDescent="0.3">
      <c r="B29" s="12"/>
      <c r="C29" s="12"/>
      <c r="D29" s="74">
        <f t="shared" si="0"/>
        <v>0</v>
      </c>
      <c r="E29" s="84"/>
      <c r="F29" s="85"/>
    </row>
    <row r="30" spans="1:8" x14ac:dyDescent="0.3">
      <c r="A30" s="9" t="s">
        <v>0</v>
      </c>
      <c r="B30" s="10">
        <f>SUM(B15:B29)</f>
        <v>2188</v>
      </c>
      <c r="C30" s="10">
        <f>SUM(C15:C29)</f>
        <v>4794</v>
      </c>
      <c r="D30" s="75">
        <f>SUM(D15:D29)</f>
        <v>2606</v>
      </c>
      <c r="E30" s="86"/>
      <c r="F30" s="85"/>
      <c r="G30" s="7"/>
    </row>
    <row r="31" spans="1:8" x14ac:dyDescent="0.3">
      <c r="H31" s="2"/>
    </row>
    <row r="32" spans="1:8" x14ac:dyDescent="0.3">
      <c r="F32" s="7"/>
    </row>
    <row r="33" spans="1:1" x14ac:dyDescent="0.3">
      <c r="A33" s="14" t="s">
        <v>4</v>
      </c>
    </row>
  </sheetData>
  <mergeCells count="17">
    <mergeCell ref="E25:F25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0:F30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selection activeCell="C13" sqref="C13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7</v>
      </c>
    </row>
    <row r="3" spans="1:7" x14ac:dyDescent="0.3">
      <c r="B3" s="8"/>
    </row>
    <row r="4" spans="1:7" x14ac:dyDescent="0.3">
      <c r="B4" t="s">
        <v>51</v>
      </c>
      <c r="C4" s="36">
        <f>'Accounting Statement'!C10</f>
        <v>6823</v>
      </c>
      <c r="D4" t="s">
        <v>64</v>
      </c>
      <c r="E4" s="36">
        <f>'Accounting Statement'!D10</f>
        <v>7122</v>
      </c>
    </row>
    <row r="6" spans="1:7" x14ac:dyDescent="0.3">
      <c r="D6" t="s">
        <v>3</v>
      </c>
      <c r="E6" s="1">
        <f>E4-C4</f>
        <v>299</v>
      </c>
    </row>
    <row r="7" spans="1:7" x14ac:dyDescent="0.3">
      <c r="D7" t="s">
        <v>37</v>
      </c>
      <c r="E7" s="6">
        <f>IF(AND(C4=0,E4=0),0,IF(C4=0,1,IF(E4=0,-1,(E4-C4)/C4)))</f>
        <v>4.3822365528359962E-2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76" t="s">
        <v>62</v>
      </c>
    </row>
    <row r="11" spans="1:7" x14ac:dyDescent="0.3">
      <c r="B11" s="8"/>
    </row>
    <row r="12" spans="1:7" s="3" customFormat="1" ht="27.6" x14ac:dyDescent="0.3">
      <c r="B12" s="4" t="s">
        <v>52</v>
      </c>
      <c r="C12" s="4" t="s">
        <v>65</v>
      </c>
      <c r="D12" s="5" t="s">
        <v>3</v>
      </c>
      <c r="E12" s="87" t="s">
        <v>1</v>
      </c>
      <c r="F12" s="88"/>
    </row>
    <row r="13" spans="1:7" s="17" customFormat="1" x14ac:dyDescent="0.3">
      <c r="A13" s="16"/>
      <c r="B13" s="13"/>
      <c r="C13" s="13"/>
      <c r="D13" s="13">
        <f>C13-B13</f>
        <v>0</v>
      </c>
      <c r="E13" s="90"/>
      <c r="F13" s="91"/>
      <c r="G13" s="16"/>
    </row>
    <row r="14" spans="1:7" s="11" customFormat="1" x14ac:dyDescent="0.3">
      <c r="B14" s="12"/>
      <c r="C14" s="12"/>
      <c r="D14" s="13">
        <f t="shared" ref="D14:D27" si="0">C14-B14</f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s="11" customFormat="1" x14ac:dyDescent="0.3">
      <c r="B27" s="12"/>
      <c r="C27" s="12"/>
      <c r="D27" s="13">
        <f t="shared" si="0"/>
        <v>0</v>
      </c>
      <c r="E27" s="84"/>
      <c r="F27" s="85"/>
    </row>
    <row r="28" spans="1:8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6"/>
      <c r="F28" s="85"/>
      <c r="G28" s="7"/>
    </row>
    <row r="29" spans="1:8" x14ac:dyDescent="0.3">
      <c r="H29" s="2"/>
    </row>
    <row r="30" spans="1:8" x14ac:dyDescent="0.3">
      <c r="F30" s="7"/>
    </row>
    <row r="31" spans="1:8" x14ac:dyDescent="0.3">
      <c r="A31" s="14" t="s">
        <v>4</v>
      </c>
    </row>
  </sheetData>
  <mergeCells count="17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8</v>
      </c>
    </row>
    <row r="3" spans="1:7" x14ac:dyDescent="0.3">
      <c r="B3" s="8"/>
    </row>
    <row r="4" spans="1:7" x14ac:dyDescent="0.3">
      <c r="B4" t="s">
        <v>51</v>
      </c>
      <c r="C4" s="36">
        <f>'Accounting Statement'!C11</f>
        <v>0</v>
      </c>
      <c r="D4" t="s">
        <v>64</v>
      </c>
      <c r="E4" s="36">
        <f>'Accounting Statement'!D11</f>
        <v>0</v>
      </c>
    </row>
    <row r="6" spans="1:7" x14ac:dyDescent="0.3">
      <c r="D6" t="s">
        <v>3</v>
      </c>
      <c r="E6" s="1">
        <f>E4-C4</f>
        <v>0</v>
      </c>
    </row>
    <row r="7" spans="1:7" x14ac:dyDescent="0.3">
      <c r="D7" t="s">
        <v>37</v>
      </c>
      <c r="E7" s="6">
        <f>IF(AND(C4=0,E4=0),0,IF(C4=0,1,IF(E4=0,-1,(E4-C4)/C4)))</f>
        <v>0</v>
      </c>
      <c r="F7" t="str">
        <f>IF(E7&lt;-0.15,"yes explain",IF(E7&gt;0.15,"Yes explain","No explanation required"))</f>
        <v>No explanation required</v>
      </c>
    </row>
    <row r="9" spans="1:7" x14ac:dyDescent="0.3">
      <c r="B9" s="8" t="s">
        <v>5</v>
      </c>
    </row>
    <row r="10" spans="1:7" x14ac:dyDescent="0.3">
      <c r="B10" s="8"/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87" t="s">
        <v>1</v>
      </c>
      <c r="F11" s="88"/>
    </row>
    <row r="12" spans="1:7" s="17" customFormat="1" x14ac:dyDescent="0.3">
      <c r="A12" s="16"/>
      <c r="B12" s="13"/>
      <c r="C12" s="13"/>
      <c r="D12" s="13">
        <f>C12-B12</f>
        <v>0</v>
      </c>
      <c r="E12" s="90"/>
      <c r="F12" s="91"/>
      <c r="G12" s="16"/>
    </row>
    <row r="13" spans="1:7" s="11" customFormat="1" x14ac:dyDescent="0.3">
      <c r="B13" s="12"/>
      <c r="C13" s="12"/>
      <c r="D13" s="13">
        <f t="shared" ref="D13:D26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s="11" customFormat="1" x14ac:dyDescent="0.3">
      <c r="B19" s="12"/>
      <c r="C19" s="12"/>
      <c r="D19" s="13">
        <f t="shared" si="0"/>
        <v>0</v>
      </c>
      <c r="E19" s="84"/>
      <c r="F19" s="85"/>
    </row>
    <row r="20" spans="1:8" s="11" customFormat="1" x14ac:dyDescent="0.3">
      <c r="B20" s="12"/>
      <c r="C20" s="12"/>
      <c r="D20" s="13">
        <f t="shared" si="0"/>
        <v>0</v>
      </c>
      <c r="E20" s="84"/>
      <c r="F20" s="85"/>
    </row>
    <row r="21" spans="1:8" s="11" customFormat="1" x14ac:dyDescent="0.3">
      <c r="B21" s="12"/>
      <c r="C21" s="12"/>
      <c r="D21" s="13">
        <f t="shared" si="0"/>
        <v>0</v>
      </c>
      <c r="E21" s="84"/>
      <c r="F21" s="85"/>
    </row>
    <row r="22" spans="1:8" s="11" customFormat="1" x14ac:dyDescent="0.3">
      <c r="B22" s="12"/>
      <c r="C22" s="12"/>
      <c r="D22" s="13">
        <f t="shared" si="0"/>
        <v>0</v>
      </c>
      <c r="E22" s="84"/>
      <c r="F22" s="85"/>
    </row>
    <row r="23" spans="1:8" s="11" customFormat="1" x14ac:dyDescent="0.3">
      <c r="B23" s="12"/>
      <c r="C23" s="12"/>
      <c r="D23" s="13">
        <f t="shared" si="0"/>
        <v>0</v>
      </c>
      <c r="E23" s="84"/>
      <c r="F23" s="85"/>
    </row>
    <row r="24" spans="1:8" s="11" customFormat="1" x14ac:dyDescent="0.3">
      <c r="B24" s="12"/>
      <c r="C24" s="12"/>
      <c r="D24" s="13">
        <f t="shared" si="0"/>
        <v>0</v>
      </c>
      <c r="E24" s="84"/>
      <c r="F24" s="85"/>
    </row>
    <row r="25" spans="1:8" s="11" customFormat="1" x14ac:dyDescent="0.3">
      <c r="B25" s="12"/>
      <c r="C25" s="12"/>
      <c r="D25" s="13">
        <f t="shared" si="0"/>
        <v>0</v>
      </c>
      <c r="E25" s="84"/>
      <c r="F25" s="85"/>
    </row>
    <row r="26" spans="1:8" s="11" customFormat="1" x14ac:dyDescent="0.3">
      <c r="B26" s="12"/>
      <c r="C26" s="12"/>
      <c r="D26" s="13">
        <f t="shared" si="0"/>
        <v>0</v>
      </c>
      <c r="E26" s="84"/>
      <c r="F26" s="85"/>
    </row>
    <row r="27" spans="1:8" x14ac:dyDescent="0.3">
      <c r="A27" s="9" t="s">
        <v>0</v>
      </c>
      <c r="B27" s="10">
        <f>SUM(B12:B26)</f>
        <v>0</v>
      </c>
      <c r="C27" s="10">
        <f>SUM(C12:C26)</f>
        <v>0</v>
      </c>
      <c r="D27" s="10">
        <f>SUM(D12:D26)</f>
        <v>0</v>
      </c>
      <c r="E27" s="86"/>
      <c r="F27" s="85"/>
      <c r="G27" s="7"/>
    </row>
    <row r="28" spans="1:8" x14ac:dyDescent="0.3">
      <c r="H28" s="2"/>
    </row>
    <row r="29" spans="1:8" x14ac:dyDescent="0.3">
      <c r="F29" s="7"/>
    </row>
    <row r="30" spans="1:8" x14ac:dyDescent="0.3">
      <c r="A30" s="14" t="s">
        <v>4</v>
      </c>
    </row>
  </sheetData>
  <mergeCells count="17">
    <mergeCell ref="E22:F2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3:F23"/>
    <mergeCell ref="E24:F24"/>
    <mergeCell ref="E25:F25"/>
    <mergeCell ref="E26:F26"/>
    <mergeCell ref="E27:F27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13" workbookViewId="0">
      <selection activeCell="E25" sqref="E25:F25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8.77734375" customWidth="1"/>
    <col min="7" max="7" width="20.33203125" customWidth="1"/>
  </cols>
  <sheetData>
    <row r="1" spans="1:8" x14ac:dyDescent="0.3">
      <c r="B1" s="15" t="s">
        <v>9</v>
      </c>
    </row>
    <row r="3" spans="1:8" x14ac:dyDescent="0.3">
      <c r="B3" s="8"/>
    </row>
    <row r="4" spans="1:8" x14ac:dyDescent="0.3">
      <c r="B4" t="s">
        <v>51</v>
      </c>
      <c r="C4" s="36">
        <f>'Accounting Statement'!C12</f>
        <v>18554</v>
      </c>
      <c r="D4" t="s">
        <v>64</v>
      </c>
      <c r="E4" s="36">
        <f>'Accounting Statement'!D12</f>
        <v>22593</v>
      </c>
    </row>
    <row r="6" spans="1:8" x14ac:dyDescent="0.3">
      <c r="D6" t="s">
        <v>3</v>
      </c>
      <c r="E6" s="1">
        <f>E4-C4</f>
        <v>4039</v>
      </c>
    </row>
    <row r="7" spans="1:8" x14ac:dyDescent="0.3">
      <c r="D7" t="s">
        <v>37</v>
      </c>
      <c r="E7" s="6">
        <f>IF(AND(C4=0,E4=0),0,IF(C4=0,1,IF(E4=0,-1,(E4-C4)/C4)))</f>
        <v>0.21768890805217203</v>
      </c>
      <c r="F7" t="str">
        <f>IF(E7&lt;-0.15,"yes explain",IF(E7&gt;0.15,"Yes explain","No explanation required"))</f>
        <v>Yes explain</v>
      </c>
    </row>
    <row r="9" spans="1:8" x14ac:dyDescent="0.3">
      <c r="B9" s="8" t="s">
        <v>5</v>
      </c>
    </row>
    <row r="10" spans="1:8" ht="15" x14ac:dyDescent="0.35">
      <c r="B10" s="18" t="s">
        <v>39</v>
      </c>
    </row>
    <row r="11" spans="1:8" x14ac:dyDescent="0.3">
      <c r="B11" s="76" t="s">
        <v>53</v>
      </c>
    </row>
    <row r="12" spans="1:8" x14ac:dyDescent="0.3">
      <c r="B12" s="8"/>
    </row>
    <row r="13" spans="1:8" s="3" customFormat="1" ht="27.6" x14ac:dyDescent="0.3">
      <c r="B13" s="4" t="s">
        <v>52</v>
      </c>
      <c r="C13" s="4" t="s">
        <v>65</v>
      </c>
      <c r="D13" s="5" t="s">
        <v>3</v>
      </c>
      <c r="E13" s="87" t="s">
        <v>1</v>
      </c>
      <c r="F13" s="88"/>
      <c r="G13" s="87" t="s">
        <v>54</v>
      </c>
      <c r="H13" s="88"/>
    </row>
    <row r="14" spans="1:8" s="17" customFormat="1" x14ac:dyDescent="0.3">
      <c r="A14" s="16"/>
      <c r="B14" s="13"/>
      <c r="C14" s="13"/>
      <c r="D14" s="74">
        <f>C14-B14</f>
        <v>0</v>
      </c>
      <c r="E14" s="90"/>
      <c r="F14" s="91"/>
      <c r="G14" s="16"/>
    </row>
    <row r="15" spans="1:8" s="11" customFormat="1" x14ac:dyDescent="0.3">
      <c r="B15" s="12">
        <v>206</v>
      </c>
      <c r="C15" s="12">
        <v>0</v>
      </c>
      <c r="D15" s="74">
        <f t="shared" ref="D15:D28" si="0">C15-B15</f>
        <v>-206</v>
      </c>
      <c r="E15" s="77" t="s">
        <v>68</v>
      </c>
      <c r="F15" s="78"/>
    </row>
    <row r="16" spans="1:8" s="11" customFormat="1" x14ac:dyDescent="0.3">
      <c r="B16" s="12">
        <v>0</v>
      </c>
      <c r="C16" s="12">
        <v>632</v>
      </c>
      <c r="D16" s="74">
        <f t="shared" si="0"/>
        <v>632</v>
      </c>
      <c r="E16" s="77" t="s">
        <v>90</v>
      </c>
      <c r="F16" s="78"/>
    </row>
    <row r="17" spans="1:8" s="11" customFormat="1" x14ac:dyDescent="0.3">
      <c r="B17" s="12">
        <v>0</v>
      </c>
      <c r="C17" s="12">
        <v>728</v>
      </c>
      <c r="D17" s="74">
        <f t="shared" si="0"/>
        <v>728</v>
      </c>
      <c r="E17" s="77" t="s">
        <v>84</v>
      </c>
      <c r="F17" s="78"/>
      <c r="G17" s="11" t="s">
        <v>89</v>
      </c>
    </row>
    <row r="18" spans="1:8" s="11" customFormat="1" x14ac:dyDescent="0.3">
      <c r="B18" s="12">
        <v>635</v>
      </c>
      <c r="C18" s="12">
        <v>0</v>
      </c>
      <c r="D18" s="74">
        <f t="shared" si="0"/>
        <v>-635</v>
      </c>
      <c r="E18" s="77" t="s">
        <v>69</v>
      </c>
      <c r="F18" s="78"/>
      <c r="G18" s="11" t="s">
        <v>89</v>
      </c>
    </row>
    <row r="19" spans="1:8" s="11" customFormat="1" x14ac:dyDescent="0.3">
      <c r="B19" s="12">
        <v>1000</v>
      </c>
      <c r="C19" s="12">
        <v>2700</v>
      </c>
      <c r="D19" s="74">
        <f t="shared" si="0"/>
        <v>1700</v>
      </c>
      <c r="E19" s="77" t="s">
        <v>86</v>
      </c>
      <c r="F19" s="78"/>
    </row>
    <row r="20" spans="1:8" s="11" customFormat="1" x14ac:dyDescent="0.3">
      <c r="B20" s="12">
        <v>0</v>
      </c>
      <c r="C20" s="12">
        <v>700</v>
      </c>
      <c r="D20" s="74">
        <f t="shared" si="0"/>
        <v>700</v>
      </c>
      <c r="E20" s="77" t="s">
        <v>87</v>
      </c>
      <c r="F20" s="78"/>
    </row>
    <row r="21" spans="1:8" s="11" customFormat="1" x14ac:dyDescent="0.3">
      <c r="B21" s="12">
        <v>970</v>
      </c>
      <c r="C21" s="12">
        <v>0</v>
      </c>
      <c r="D21" s="74">
        <f t="shared" si="0"/>
        <v>-970</v>
      </c>
      <c r="E21" s="77" t="s">
        <v>70</v>
      </c>
      <c r="F21" s="78"/>
    </row>
    <row r="22" spans="1:8" s="11" customFormat="1" x14ac:dyDescent="0.3">
      <c r="B22" s="12">
        <v>200</v>
      </c>
      <c r="C22" s="12">
        <v>1110</v>
      </c>
      <c r="D22" s="74">
        <f t="shared" si="0"/>
        <v>910</v>
      </c>
      <c r="E22" s="77" t="s">
        <v>88</v>
      </c>
      <c r="F22" s="78"/>
    </row>
    <row r="23" spans="1:8" s="11" customFormat="1" x14ac:dyDescent="0.3">
      <c r="B23" s="12">
        <v>0</v>
      </c>
      <c r="C23" s="12">
        <v>730</v>
      </c>
      <c r="D23" s="74">
        <f t="shared" si="0"/>
        <v>730</v>
      </c>
      <c r="E23" s="77" t="s">
        <v>85</v>
      </c>
      <c r="F23" s="78"/>
    </row>
    <row r="24" spans="1:8" s="11" customFormat="1" x14ac:dyDescent="0.3">
      <c r="B24" s="12">
        <v>2032</v>
      </c>
      <c r="C24" s="12">
        <v>2510</v>
      </c>
      <c r="D24" s="74">
        <f t="shared" si="0"/>
        <v>478</v>
      </c>
      <c r="E24" s="77" t="s">
        <v>91</v>
      </c>
      <c r="F24" s="78"/>
    </row>
    <row r="25" spans="1:8" s="11" customFormat="1" x14ac:dyDescent="0.3">
      <c r="B25" s="12"/>
      <c r="C25" s="12"/>
      <c r="D25" s="74">
        <f t="shared" si="0"/>
        <v>0</v>
      </c>
      <c r="E25" s="84"/>
      <c r="F25" s="85"/>
    </row>
    <row r="26" spans="1:8" s="11" customFormat="1" x14ac:dyDescent="0.3">
      <c r="B26" s="12"/>
      <c r="C26" s="12"/>
      <c r="D26" s="74">
        <f t="shared" si="0"/>
        <v>0</v>
      </c>
      <c r="E26" s="84"/>
      <c r="F26" s="85"/>
    </row>
    <row r="27" spans="1:8" s="11" customFormat="1" x14ac:dyDescent="0.3">
      <c r="B27" s="12"/>
      <c r="C27" s="12"/>
      <c r="D27" s="74">
        <f t="shared" si="0"/>
        <v>0</v>
      </c>
      <c r="E27" s="84"/>
      <c r="F27" s="85"/>
    </row>
    <row r="28" spans="1:8" s="11" customFormat="1" x14ac:dyDescent="0.3">
      <c r="B28" s="12"/>
      <c r="C28" s="12"/>
      <c r="D28" s="74">
        <f t="shared" si="0"/>
        <v>0</v>
      </c>
      <c r="E28" s="84"/>
      <c r="F28" s="85"/>
    </row>
    <row r="29" spans="1:8" x14ac:dyDescent="0.3">
      <c r="A29" s="9" t="s">
        <v>0</v>
      </c>
      <c r="B29" s="10">
        <f>SUM(B14:B28)</f>
        <v>5043</v>
      </c>
      <c r="C29" s="10">
        <f>SUM(C14:C28)</f>
        <v>9110</v>
      </c>
      <c r="D29" s="75">
        <f>SUM(D14:D28)</f>
        <v>4067</v>
      </c>
      <c r="E29" s="86"/>
      <c r="F29" s="85"/>
      <c r="G29" s="7"/>
    </row>
    <row r="30" spans="1:8" x14ac:dyDescent="0.3">
      <c r="H30" s="2"/>
    </row>
    <row r="31" spans="1:8" x14ac:dyDescent="0.3">
      <c r="F31" s="7"/>
    </row>
    <row r="32" spans="1:8" x14ac:dyDescent="0.3">
      <c r="A32" s="14" t="s">
        <v>4</v>
      </c>
    </row>
  </sheetData>
  <mergeCells count="8">
    <mergeCell ref="E29:F29"/>
    <mergeCell ref="E13:F13"/>
    <mergeCell ref="E14:F14"/>
    <mergeCell ref="G13:H13"/>
    <mergeCell ref="E25:F25"/>
    <mergeCell ref="E26:F26"/>
    <mergeCell ref="E27:F27"/>
    <mergeCell ref="E28:F2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8"/>
  <sheetViews>
    <sheetView topLeftCell="A16" workbookViewId="0">
      <selection activeCell="E26" sqref="E26"/>
    </sheetView>
  </sheetViews>
  <sheetFormatPr defaultColWidth="9.109375" defaultRowHeight="14.4" x14ac:dyDescent="0.3"/>
  <cols>
    <col min="1" max="1" width="6.88671875" style="59" bestFit="1" customWidth="1"/>
    <col min="2" max="2" width="11.33203125" style="59" customWidth="1"/>
    <col min="3" max="3" width="39.44140625" style="59" customWidth="1"/>
    <col min="4" max="4" width="10.44140625" style="59" bestFit="1" customWidth="1"/>
    <col min="5" max="5" width="9.88671875" style="59" customWidth="1"/>
    <col min="6" max="6" width="12.5546875" style="59" customWidth="1"/>
    <col min="7" max="16384" width="9.109375" style="59"/>
  </cols>
  <sheetData>
    <row r="1" spans="2:7" x14ac:dyDescent="0.3">
      <c r="B1" s="64" t="s">
        <v>43</v>
      </c>
    </row>
    <row r="3" spans="2:7" x14ac:dyDescent="0.3">
      <c r="B3" s="60"/>
    </row>
    <row r="4" spans="2:7" x14ac:dyDescent="0.3">
      <c r="B4" s="59" t="s">
        <v>44</v>
      </c>
      <c r="C4" s="65">
        <f>'Accounting Statement'!D13</f>
        <v>97757</v>
      </c>
      <c r="D4" s="59" t="s">
        <v>45</v>
      </c>
      <c r="E4" s="65">
        <f>'Accounting Statement'!D8</f>
        <v>36886</v>
      </c>
    </row>
    <row r="6" spans="2:7" x14ac:dyDescent="0.3">
      <c r="D6" s="66"/>
    </row>
    <row r="7" spans="2:7" x14ac:dyDescent="0.3">
      <c r="E7" s="67"/>
    </row>
    <row r="8" spans="2:7" x14ac:dyDescent="0.3">
      <c r="E8" s="60" t="s">
        <v>46</v>
      </c>
      <c r="F8" s="60" t="s">
        <v>46</v>
      </c>
      <c r="G8" s="60" t="s">
        <v>46</v>
      </c>
    </row>
    <row r="9" spans="2:7" x14ac:dyDescent="0.3">
      <c r="B9" s="60" t="s">
        <v>47</v>
      </c>
    </row>
    <row r="10" spans="2:7" x14ac:dyDescent="0.3">
      <c r="C10" s="79" t="s">
        <v>71</v>
      </c>
      <c r="D10"/>
      <c r="E10" s="80">
        <v>455</v>
      </c>
    </row>
    <row r="11" spans="2:7" x14ac:dyDescent="0.3">
      <c r="C11" s="79" t="s">
        <v>72</v>
      </c>
      <c r="D11"/>
      <c r="E11" s="80">
        <v>2031</v>
      </c>
    </row>
    <row r="12" spans="2:7" x14ac:dyDescent="0.3">
      <c r="C12" s="79" t="s">
        <v>73</v>
      </c>
      <c r="D12"/>
      <c r="E12" s="80">
        <v>1200</v>
      </c>
    </row>
    <row r="13" spans="2:7" x14ac:dyDescent="0.3">
      <c r="C13" s="79" t="s">
        <v>74</v>
      </c>
      <c r="D13"/>
      <c r="E13" s="80">
        <v>700</v>
      </c>
    </row>
    <row r="14" spans="2:7" x14ac:dyDescent="0.3">
      <c r="C14" s="79" t="s">
        <v>75</v>
      </c>
      <c r="D14"/>
      <c r="E14" s="80">
        <v>454</v>
      </c>
    </row>
    <row r="15" spans="2:7" x14ac:dyDescent="0.3">
      <c r="C15" s="79" t="s">
        <v>76</v>
      </c>
      <c r="D15"/>
      <c r="E15" s="80">
        <v>384</v>
      </c>
    </row>
    <row r="16" spans="2:7" x14ac:dyDescent="0.3">
      <c r="C16" s="79" t="s">
        <v>77</v>
      </c>
      <c r="D16"/>
      <c r="E16" s="80">
        <v>663</v>
      </c>
    </row>
    <row r="17" spans="2:7" x14ac:dyDescent="0.3">
      <c r="C17" s="79" t="s">
        <v>78</v>
      </c>
      <c r="D17"/>
      <c r="E17" s="80">
        <v>5688</v>
      </c>
    </row>
    <row r="18" spans="2:7" x14ac:dyDescent="0.3">
      <c r="C18" s="79" t="s">
        <v>79</v>
      </c>
      <c r="D18"/>
      <c r="E18" s="80">
        <v>551</v>
      </c>
    </row>
    <row r="19" spans="2:7" x14ac:dyDescent="0.3">
      <c r="C19" s="79" t="s">
        <v>83</v>
      </c>
      <c r="D19"/>
      <c r="E19" s="80">
        <v>2000</v>
      </c>
    </row>
    <row r="20" spans="2:7" x14ac:dyDescent="0.3">
      <c r="C20" s="79" t="s">
        <v>80</v>
      </c>
      <c r="D20"/>
      <c r="E20" s="80">
        <v>2250</v>
      </c>
    </row>
    <row r="21" spans="2:7" x14ac:dyDescent="0.3">
      <c r="C21" s="79" t="s">
        <v>81</v>
      </c>
      <c r="D21"/>
      <c r="E21" s="80">
        <v>8300</v>
      </c>
    </row>
    <row r="22" spans="2:7" x14ac:dyDescent="0.3">
      <c r="C22" s="79" t="s">
        <v>82</v>
      </c>
      <c r="D22"/>
      <c r="E22" s="80">
        <v>29300</v>
      </c>
    </row>
    <row r="23" spans="2:7" x14ac:dyDescent="0.3">
      <c r="C23" s="61"/>
      <c r="E23" s="61"/>
      <c r="F23" s="62">
        <f>SUM(E10:E22)</f>
        <v>53976</v>
      </c>
    </row>
    <row r="25" spans="2:7" x14ac:dyDescent="0.3">
      <c r="B25" s="60" t="s">
        <v>48</v>
      </c>
      <c r="E25" s="61">
        <v>43780</v>
      </c>
    </row>
    <row r="26" spans="2:7" x14ac:dyDescent="0.3">
      <c r="F26" s="62">
        <f>E25</f>
        <v>43780</v>
      </c>
    </row>
    <row r="27" spans="2:7" ht="15" thickBot="1" x14ac:dyDescent="0.35">
      <c r="B27" s="60" t="s">
        <v>49</v>
      </c>
      <c r="G27" s="63">
        <f>F23+F26</f>
        <v>97756</v>
      </c>
    </row>
    <row r="28" spans="2:7" ht="15" thickTop="1" x14ac:dyDescent="0.3"/>
  </sheetData>
  <pageMargins left="0.7" right="0.7" top="0.75" bottom="0.75" header="0.3" footer="0.3"/>
  <pageSetup paperSize="9" orientation="portrait" r:id="rId1"/>
  <customProperties>
    <customPr name="OrphanNamesChecke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>
      <selection activeCell="C37" sqref="C37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  <col min="7" max="7" width="22" bestFit="1" customWidth="1"/>
    <col min="8" max="8" width="13.6640625" customWidth="1"/>
  </cols>
  <sheetData>
    <row r="1" spans="1:8" x14ac:dyDescent="0.3">
      <c r="B1" s="15" t="s">
        <v>10</v>
      </c>
    </row>
    <row r="3" spans="1:8" x14ac:dyDescent="0.3">
      <c r="B3" s="8"/>
    </row>
    <row r="4" spans="1:8" x14ac:dyDescent="0.3">
      <c r="B4" t="s">
        <v>51</v>
      </c>
      <c r="C4" s="36">
        <f>'Accounting Statement'!C16</f>
        <v>117412</v>
      </c>
      <c r="D4" t="s">
        <v>64</v>
      </c>
      <c r="E4" s="36">
        <f>'Accounting Statement'!D16</f>
        <v>118590</v>
      </c>
    </row>
    <row r="6" spans="1:8" x14ac:dyDescent="0.3">
      <c r="D6" t="s">
        <v>3</v>
      </c>
      <c r="E6" s="1">
        <f>E4-C4</f>
        <v>1178</v>
      </c>
    </row>
    <row r="7" spans="1:8" x14ac:dyDescent="0.3">
      <c r="D7" t="s">
        <v>37</v>
      </c>
      <c r="E7" s="6">
        <f>IF(AND(C4=0,E4=0),0,IF(C4=0,1,IF(E4=0,-1,(E4-C4)/C4)))</f>
        <v>1.0033046025959868E-2</v>
      </c>
      <c r="F7" t="str">
        <f>IF(E7&lt;-0.15,"yes explain",IF(E7&gt;0.15,"Yes explain","No explanation required - unless there is a capital payment or receipt in excess of 15% of fixed assets"))</f>
        <v>No explanation required - unless there is a capital payment or receipt in excess of 15% of fixed assets</v>
      </c>
    </row>
    <row r="9" spans="1:8" x14ac:dyDescent="0.3">
      <c r="B9" s="8" t="s">
        <v>5</v>
      </c>
    </row>
    <row r="10" spans="1:8" ht="15" x14ac:dyDescent="0.35">
      <c r="B10" s="19" t="s">
        <v>11</v>
      </c>
    </row>
    <row r="11" spans="1:8" ht="15" x14ac:dyDescent="0.35">
      <c r="B11" s="18" t="s">
        <v>55</v>
      </c>
    </row>
    <row r="12" spans="1:8" s="3" customFormat="1" ht="26.25" customHeight="1" x14ac:dyDescent="0.3">
      <c r="B12" s="4" t="s">
        <v>52</v>
      </c>
      <c r="C12" s="4" t="s">
        <v>65</v>
      </c>
      <c r="D12" s="5" t="s">
        <v>3</v>
      </c>
      <c r="E12" s="87" t="s">
        <v>1</v>
      </c>
      <c r="F12" s="88"/>
      <c r="G12" s="72" t="s">
        <v>59</v>
      </c>
      <c r="H12" s="73" t="s">
        <v>60</v>
      </c>
    </row>
    <row r="13" spans="1:8" s="17" customFormat="1" x14ac:dyDescent="0.3">
      <c r="A13" s="16"/>
      <c r="B13" s="13"/>
      <c r="C13" s="13"/>
      <c r="D13" s="13">
        <f>C13-B13</f>
        <v>0</v>
      </c>
      <c r="E13" s="90"/>
      <c r="F13" s="91"/>
      <c r="G13" s="16"/>
    </row>
    <row r="14" spans="1:8" s="11" customFormat="1" x14ac:dyDescent="0.3">
      <c r="B14" s="12"/>
      <c r="C14" s="12"/>
      <c r="D14" s="13">
        <f t="shared" ref="D14:D27" si="0">C14-B14</f>
        <v>0</v>
      </c>
      <c r="E14" s="84"/>
      <c r="F14" s="85"/>
    </row>
    <row r="15" spans="1:8" s="11" customFormat="1" x14ac:dyDescent="0.3">
      <c r="B15" s="12"/>
      <c r="C15" s="12"/>
      <c r="D15" s="13">
        <f t="shared" si="0"/>
        <v>0</v>
      </c>
      <c r="E15" s="84"/>
      <c r="F15" s="85"/>
    </row>
    <row r="16" spans="1:8" s="11" customFormat="1" x14ac:dyDescent="0.3">
      <c r="B16" s="12"/>
      <c r="C16" s="12"/>
      <c r="D16" s="13">
        <f t="shared" si="0"/>
        <v>0</v>
      </c>
      <c r="E16" s="84"/>
      <c r="F16" s="85"/>
    </row>
    <row r="17" spans="1:12" s="11" customFormat="1" x14ac:dyDescent="0.3">
      <c r="B17" s="12"/>
      <c r="C17" s="12"/>
      <c r="D17" s="13">
        <f t="shared" si="0"/>
        <v>0</v>
      </c>
      <c r="E17" s="84"/>
      <c r="F17" s="85"/>
    </row>
    <row r="18" spans="1:12" s="11" customFormat="1" x14ac:dyDescent="0.3">
      <c r="B18" s="12"/>
      <c r="C18" s="12"/>
      <c r="D18" s="13">
        <f t="shared" si="0"/>
        <v>0</v>
      </c>
      <c r="E18" s="84"/>
      <c r="F18" s="85"/>
      <c r="L18" s="20"/>
    </row>
    <row r="19" spans="1:12" s="11" customFormat="1" x14ac:dyDescent="0.3">
      <c r="B19" s="12"/>
      <c r="C19" s="12"/>
      <c r="D19" s="13">
        <f t="shared" si="0"/>
        <v>0</v>
      </c>
      <c r="E19" s="84"/>
      <c r="F19" s="85"/>
    </row>
    <row r="20" spans="1:12" s="11" customFormat="1" x14ac:dyDescent="0.3">
      <c r="B20" s="12"/>
      <c r="C20" s="12"/>
      <c r="D20" s="13">
        <f t="shared" si="0"/>
        <v>0</v>
      </c>
      <c r="E20" s="84"/>
      <c r="F20" s="85"/>
    </row>
    <row r="21" spans="1:12" s="11" customFormat="1" x14ac:dyDescent="0.3">
      <c r="B21" s="12"/>
      <c r="C21" s="12"/>
      <c r="D21" s="13">
        <f t="shared" si="0"/>
        <v>0</v>
      </c>
      <c r="E21" s="84"/>
      <c r="F21" s="85"/>
    </row>
    <row r="22" spans="1:12" s="11" customFormat="1" x14ac:dyDescent="0.3">
      <c r="B22" s="12"/>
      <c r="C22" s="12"/>
      <c r="D22" s="13">
        <f t="shared" si="0"/>
        <v>0</v>
      </c>
      <c r="E22" s="84"/>
      <c r="F22" s="85"/>
    </row>
    <row r="23" spans="1:12" s="11" customFormat="1" x14ac:dyDescent="0.3">
      <c r="B23" s="12"/>
      <c r="C23" s="12"/>
      <c r="D23" s="13">
        <f t="shared" si="0"/>
        <v>0</v>
      </c>
      <c r="E23" s="84"/>
      <c r="F23" s="85"/>
    </row>
    <row r="24" spans="1:12" s="11" customFormat="1" x14ac:dyDescent="0.3">
      <c r="B24" s="12"/>
      <c r="C24" s="12"/>
      <c r="D24" s="13">
        <f t="shared" si="0"/>
        <v>0</v>
      </c>
      <c r="E24" s="84"/>
      <c r="F24" s="85"/>
    </row>
    <row r="25" spans="1:12" s="11" customFormat="1" x14ac:dyDescent="0.3">
      <c r="B25" s="12"/>
      <c r="C25" s="12"/>
      <c r="D25" s="13">
        <f t="shared" si="0"/>
        <v>0</v>
      </c>
      <c r="E25" s="84"/>
      <c r="F25" s="85"/>
    </row>
    <row r="26" spans="1:12" s="11" customFormat="1" x14ac:dyDescent="0.3">
      <c r="B26" s="12"/>
      <c r="C26" s="12"/>
      <c r="D26" s="13">
        <f t="shared" si="0"/>
        <v>0</v>
      </c>
      <c r="E26" s="84"/>
      <c r="F26" s="85"/>
    </row>
    <row r="27" spans="1:12" s="11" customFormat="1" x14ac:dyDescent="0.3">
      <c r="B27" s="12"/>
      <c r="C27" s="12"/>
      <c r="D27" s="13">
        <f t="shared" si="0"/>
        <v>0</v>
      </c>
      <c r="E27" s="84"/>
      <c r="F27" s="85"/>
    </row>
    <row r="28" spans="1:12" x14ac:dyDescent="0.3">
      <c r="A28" s="9" t="s">
        <v>0</v>
      </c>
      <c r="B28" s="10">
        <f>SUM(B13:B27)</f>
        <v>0</v>
      </c>
      <c r="C28" s="10">
        <f>SUM(C13:C27)</f>
        <v>0</v>
      </c>
      <c r="D28" s="10">
        <f>SUM(D13:D27)</f>
        <v>0</v>
      </c>
      <c r="E28" s="86"/>
      <c r="F28" s="85"/>
      <c r="G28" s="7"/>
    </row>
    <row r="29" spans="1:12" x14ac:dyDescent="0.3">
      <c r="H29" s="2"/>
    </row>
    <row r="30" spans="1:12" x14ac:dyDescent="0.3">
      <c r="A30" s="14" t="s">
        <v>4</v>
      </c>
      <c r="F30" s="7"/>
    </row>
    <row r="32" spans="1:12" ht="15" x14ac:dyDescent="0.35">
      <c r="B32" s="18" t="s">
        <v>56</v>
      </c>
    </row>
    <row r="33" spans="1:8" x14ac:dyDescent="0.3">
      <c r="B33" t="s">
        <v>61</v>
      </c>
    </row>
    <row r="34" spans="1:8" x14ac:dyDescent="0.3">
      <c r="B34" t="s">
        <v>51</v>
      </c>
      <c r="C34" s="36">
        <f>'Accounting Statement'!C45</f>
        <v>0</v>
      </c>
      <c r="D34" t="s">
        <v>64</v>
      </c>
      <c r="E34" s="36">
        <f>'Accounting Statement'!D45</f>
        <v>0</v>
      </c>
    </row>
    <row r="36" spans="1:8" ht="41.4" x14ac:dyDescent="0.3">
      <c r="A36" s="3"/>
      <c r="B36" s="4" t="s">
        <v>52</v>
      </c>
      <c r="C36" s="4" t="s">
        <v>65</v>
      </c>
      <c r="D36" s="5" t="s">
        <v>3</v>
      </c>
      <c r="E36" s="87" t="s">
        <v>1</v>
      </c>
      <c r="F36" s="88"/>
      <c r="G36" s="72" t="s">
        <v>59</v>
      </c>
      <c r="H36" s="73" t="s">
        <v>60</v>
      </c>
    </row>
    <row r="37" spans="1:8" x14ac:dyDescent="0.3">
      <c r="A37" s="16"/>
      <c r="B37" s="13"/>
      <c r="C37" s="13"/>
      <c r="D37" s="13">
        <f>C37-B37</f>
        <v>0</v>
      </c>
      <c r="E37" s="90"/>
      <c r="F37" s="91"/>
      <c r="G37" s="16"/>
      <c r="H37" s="17"/>
    </row>
    <row r="38" spans="1:8" x14ac:dyDescent="0.3">
      <c r="A38" s="11"/>
      <c r="B38" s="12"/>
      <c r="C38" s="12"/>
      <c r="D38" s="13">
        <f t="shared" ref="D38:D39" si="1">C38-B38</f>
        <v>0</v>
      </c>
      <c r="E38" s="84"/>
      <c r="F38" s="85"/>
      <c r="G38" s="11"/>
      <c r="H38" s="11"/>
    </row>
    <row r="39" spans="1:8" x14ac:dyDescent="0.3">
      <c r="A39" s="11"/>
      <c r="B39" s="12"/>
      <c r="C39" s="12"/>
      <c r="D39" s="13">
        <f t="shared" si="1"/>
        <v>0</v>
      </c>
      <c r="E39" s="84"/>
      <c r="F39" s="85"/>
      <c r="G39" s="11"/>
      <c r="H39" s="11"/>
    </row>
    <row r="40" spans="1:8" x14ac:dyDescent="0.3">
      <c r="A40" s="9" t="s">
        <v>0</v>
      </c>
      <c r="B40" s="10">
        <f>SUM(B37:B39)</f>
        <v>0</v>
      </c>
      <c r="C40" s="10">
        <f>SUM(C37:C39)</f>
        <v>0</v>
      </c>
      <c r="D40" s="10">
        <f>SUM(D37:D39)</f>
        <v>0</v>
      </c>
      <c r="E40" s="86"/>
      <c r="F40" s="85"/>
      <c r="G40" s="7"/>
    </row>
  </sheetData>
  <mergeCells count="22"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4:F24"/>
    <mergeCell ref="E25:F25"/>
    <mergeCell ref="E26:F26"/>
    <mergeCell ref="E27:F27"/>
    <mergeCell ref="E28:F28"/>
    <mergeCell ref="E40:F40"/>
    <mergeCell ref="E39:F39"/>
    <mergeCell ref="E36:F36"/>
    <mergeCell ref="E37:F37"/>
    <mergeCell ref="E38:F38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C12" sqref="C12"/>
    </sheetView>
  </sheetViews>
  <sheetFormatPr defaultRowHeight="14.4" x14ac:dyDescent="0.3"/>
  <cols>
    <col min="1" max="1" width="6.88671875" bestFit="1" customWidth="1"/>
    <col min="2" max="2" width="11.33203125" customWidth="1"/>
    <col min="3" max="3" width="10.6640625" customWidth="1"/>
    <col min="4" max="4" width="10.44140625" bestFit="1" customWidth="1"/>
    <col min="5" max="5" width="9.88671875" customWidth="1"/>
    <col min="6" max="6" width="70.6640625" bestFit="1" customWidth="1"/>
  </cols>
  <sheetData>
    <row r="1" spans="1:7" x14ac:dyDescent="0.3">
      <c r="B1" s="15" t="s">
        <v>12</v>
      </c>
    </row>
    <row r="3" spans="1:7" x14ac:dyDescent="0.3">
      <c r="B3" s="8"/>
    </row>
    <row r="4" spans="1:7" x14ac:dyDescent="0.3">
      <c r="B4" t="s">
        <v>51</v>
      </c>
      <c r="C4" s="36">
        <f>'Accounting Statement'!C17</f>
        <v>0</v>
      </c>
      <c r="D4" t="s">
        <v>64</v>
      </c>
      <c r="E4" s="36">
        <f>'Accounting Statement'!D17</f>
        <v>0</v>
      </c>
    </row>
    <row r="6" spans="1:7" x14ac:dyDescent="0.3">
      <c r="D6" t="s">
        <v>3</v>
      </c>
      <c r="E6" s="1">
        <f>F4-C4</f>
        <v>0</v>
      </c>
    </row>
    <row r="7" spans="1:7" x14ac:dyDescent="0.3">
      <c r="E7" s="6">
        <f>IF(AND(C4=0,E4=0),0,IF(C4=0,1,IF(E4=0,-1,(E4-C4)/C4)))</f>
        <v>0</v>
      </c>
      <c r="F7" t="str">
        <f>IF(D12&lt;-0.15,"yes explain",IF(D12&gt;0.15,"Yes explain","No explanation required"))</f>
        <v>No explanation required</v>
      </c>
    </row>
    <row r="9" spans="1:7" x14ac:dyDescent="0.3">
      <c r="B9" s="8" t="s">
        <v>5</v>
      </c>
    </row>
    <row r="10" spans="1:7" ht="15" x14ac:dyDescent="0.35">
      <c r="B10" s="18" t="s">
        <v>57</v>
      </c>
    </row>
    <row r="11" spans="1:7" s="3" customFormat="1" ht="27.6" x14ac:dyDescent="0.3">
      <c r="B11" s="4" t="s">
        <v>52</v>
      </c>
      <c r="C11" s="4" t="s">
        <v>65</v>
      </c>
      <c r="D11" s="5" t="s">
        <v>3</v>
      </c>
      <c r="E11" s="87" t="s">
        <v>1</v>
      </c>
      <c r="F11" s="88"/>
    </row>
    <row r="12" spans="1:7" s="17" customFormat="1" x14ac:dyDescent="0.3">
      <c r="A12" s="16"/>
      <c r="B12" s="13"/>
      <c r="C12" s="13"/>
      <c r="D12" s="13">
        <f>C12-B12</f>
        <v>0</v>
      </c>
      <c r="E12" s="90"/>
      <c r="F12" s="91"/>
      <c r="G12" s="16"/>
    </row>
    <row r="13" spans="1:7" s="11" customFormat="1" x14ac:dyDescent="0.3">
      <c r="B13" s="12"/>
      <c r="C13" s="12"/>
      <c r="D13" s="13">
        <f t="shared" ref="D13:D18" si="0">C13-B13</f>
        <v>0</v>
      </c>
      <c r="E13" s="84"/>
      <c r="F13" s="85"/>
    </row>
    <row r="14" spans="1:7" s="11" customFormat="1" x14ac:dyDescent="0.3">
      <c r="B14" s="12"/>
      <c r="C14" s="12"/>
      <c r="D14" s="13">
        <f t="shared" si="0"/>
        <v>0</v>
      </c>
      <c r="E14" s="84"/>
      <c r="F14" s="85"/>
    </row>
    <row r="15" spans="1:7" s="11" customFormat="1" x14ac:dyDescent="0.3">
      <c r="B15" s="12"/>
      <c r="C15" s="12"/>
      <c r="D15" s="13">
        <f t="shared" si="0"/>
        <v>0</v>
      </c>
      <c r="E15" s="84"/>
      <c r="F15" s="85"/>
    </row>
    <row r="16" spans="1:7" s="11" customFormat="1" x14ac:dyDescent="0.3">
      <c r="B16" s="12"/>
      <c r="C16" s="12"/>
      <c r="D16" s="13">
        <f t="shared" si="0"/>
        <v>0</v>
      </c>
      <c r="E16" s="84"/>
      <c r="F16" s="85"/>
    </row>
    <row r="17" spans="1:8" s="11" customFormat="1" x14ac:dyDescent="0.3">
      <c r="B17" s="12"/>
      <c r="C17" s="12"/>
      <c r="D17" s="13">
        <f t="shared" si="0"/>
        <v>0</v>
      </c>
      <c r="E17" s="84"/>
      <c r="F17" s="85"/>
    </row>
    <row r="18" spans="1:8" s="11" customFormat="1" x14ac:dyDescent="0.3">
      <c r="B18" s="12"/>
      <c r="C18" s="12"/>
      <c r="D18" s="13">
        <f t="shared" si="0"/>
        <v>0</v>
      </c>
      <c r="E18" s="84"/>
      <c r="F18" s="85"/>
    </row>
    <row r="19" spans="1:8" x14ac:dyDescent="0.3">
      <c r="A19" s="9" t="s">
        <v>0</v>
      </c>
      <c r="B19" s="10">
        <f>SUM(B12:B18)</f>
        <v>0</v>
      </c>
      <c r="C19" s="10">
        <f>SUM(C12:C18)</f>
        <v>0</v>
      </c>
      <c r="D19" s="10">
        <f>SUM(D12:D18)</f>
        <v>0</v>
      </c>
      <c r="E19" s="86"/>
      <c r="F19" s="85"/>
      <c r="G19" s="7"/>
    </row>
    <row r="20" spans="1:8" x14ac:dyDescent="0.3">
      <c r="H20" s="2"/>
    </row>
    <row r="21" spans="1:8" x14ac:dyDescent="0.3">
      <c r="F21" s="7"/>
    </row>
    <row r="22" spans="1:8" x14ac:dyDescent="0.3">
      <c r="A22" s="14" t="s">
        <v>4</v>
      </c>
    </row>
  </sheetData>
  <mergeCells count="9">
    <mergeCell ref="E17:F17"/>
    <mergeCell ref="E18:F18"/>
    <mergeCell ref="E19:F19"/>
    <mergeCell ref="E14:F14"/>
    <mergeCell ref="E11:F11"/>
    <mergeCell ref="E12:F12"/>
    <mergeCell ref="E13:F13"/>
    <mergeCell ref="E15:F15"/>
    <mergeCell ref="E16:F16"/>
  </mergeCells>
  <pageMargins left="0.7" right="0.7" top="0.75" bottom="0.75" header="0.3" footer="0.3"/>
  <pageSetup paperSize="9" scale="73" orientation="portrait" r:id="rId1"/>
  <customProperties>
    <customPr name="OrphanNamesChecke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TemplafyFormConfiguration><![CDATA[{"formFields":[],"formDataEntries":[]}]]></TemplafyFormConfiguration>
</file>

<file path=customXml/item2.xml><?xml version="1.0" encoding="utf-8"?>
<TemplafyTemplateConfiguration><![CDATA[{"transformationConfigurations":[],"templateName":"blankspreadsheet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460E185F-155A-4A0D-81DB-4F839B431F71}">
  <ds:schemaRefs/>
</ds:datastoreItem>
</file>

<file path=customXml/itemProps2.xml><?xml version="1.0" encoding="utf-8"?>
<ds:datastoreItem xmlns:ds="http://schemas.openxmlformats.org/officeDocument/2006/customXml" ds:itemID="{3F1AD0D3-C2B2-41A7-8D84-5B653192951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Accounting Statement</vt:lpstr>
      <vt:lpstr>Box 2 Precept</vt:lpstr>
      <vt:lpstr>Box 3 Receipts</vt:lpstr>
      <vt:lpstr>Box 4 Staff costs</vt:lpstr>
      <vt:lpstr>Box 5 Loan repayments</vt:lpstr>
      <vt:lpstr>Box 6 Payments</vt:lpstr>
      <vt:lpstr>Reserves</vt:lpstr>
      <vt:lpstr>Box 9 Fixed assets</vt:lpstr>
      <vt:lpstr>Box 10 Borrowings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Paterson</dc:creator>
  <cp:lastModifiedBy>Ewshot Parish Counci</cp:lastModifiedBy>
  <cp:lastPrinted>2023-03-20T07:35:33Z</cp:lastPrinted>
  <dcterms:created xsi:type="dcterms:W3CDTF">2023-03-10T09:35:56Z</dcterms:created>
  <dcterms:modified xsi:type="dcterms:W3CDTF">2025-05-08T12:04:06Z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bdouk</vt:lpwstr>
  </property>
  <property fmtid="{D5CDD505-2E9C-101B-9397-08002B2CF9AE}" pid="3" name="TemplafyTemplateId">
    <vt:lpwstr>638049558570502417</vt:lpwstr>
  </property>
  <property fmtid="{D5CDD505-2E9C-101B-9397-08002B2CF9AE}" pid="4" name="TemplafyUserProfileId">
    <vt:lpwstr>637877655583934326</vt:lpwstr>
  </property>
  <property fmtid="{D5CDD505-2E9C-101B-9397-08002B2CF9AE}" pid="5" name="TemplafyLanguageCode">
    <vt:lpwstr>en-GB</vt:lpwstr>
  </property>
  <property fmtid="{D5CDD505-2E9C-101B-9397-08002B2CF9AE}" pid="6" name="TemplafyFromBlank">
    <vt:bool>true</vt:bool>
  </property>
</Properties>
</file>